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75" windowWidth="12810" windowHeight="97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<sst xmlns="http://schemas.openxmlformats.org/spreadsheetml/2006/main" count="2325" uniqueCount="649">
  <si>
    <t>Климахин Влад</t>
  </si>
  <si>
    <t>КМС</t>
  </si>
  <si>
    <t>Челябинск</t>
  </si>
  <si>
    <t>Аквамарин</t>
  </si>
  <si>
    <t>Новикова, Семакович</t>
  </si>
  <si>
    <t>200бр</t>
  </si>
  <si>
    <t>200к/пл</t>
  </si>
  <si>
    <t>100бр</t>
  </si>
  <si>
    <t>Полонский Семен</t>
  </si>
  <si>
    <t>Ноздрин Илья</t>
  </si>
  <si>
    <t>200н/сп</t>
  </si>
  <si>
    <t>100н/сп</t>
  </si>
  <si>
    <t>50в/ст</t>
  </si>
  <si>
    <t>Привалов Роман</t>
  </si>
  <si>
    <t>100в/ст</t>
  </si>
  <si>
    <t>200в/ст</t>
  </si>
  <si>
    <t>1500в/ст</t>
  </si>
  <si>
    <t>Головнин</t>
  </si>
  <si>
    <t>Алексей</t>
  </si>
  <si>
    <t>Яковенко, Новикова, Семакович</t>
  </si>
  <si>
    <t>Бикулова Анастасия</t>
  </si>
  <si>
    <t>Шалаева Валерия</t>
  </si>
  <si>
    <t>Яковенко Г.Ю.</t>
  </si>
  <si>
    <t>Пуртина Екатерина</t>
  </si>
  <si>
    <t>100батт</t>
  </si>
  <si>
    <t>Петрова, Новикова, Семакович</t>
  </si>
  <si>
    <t>400к/пл</t>
  </si>
  <si>
    <t>Серяк Татьяна</t>
  </si>
  <si>
    <t>Герасимов Никита</t>
  </si>
  <si>
    <t>Александр</t>
  </si>
  <si>
    <t>Салтыкова Светлана</t>
  </si>
  <si>
    <t>Нигаматьянова Аделина</t>
  </si>
  <si>
    <t>СК Восход</t>
  </si>
  <si>
    <t>Гасилов, Клокова</t>
  </si>
  <si>
    <t>800в/ст</t>
  </si>
  <si>
    <t>Верба Александра</t>
  </si>
  <si>
    <t>Устинова Екатерина</t>
  </si>
  <si>
    <t>Сагадеев Александр</t>
  </si>
  <si>
    <t>Жаворонков Дмитрий</t>
  </si>
  <si>
    <t>Устюгов Павел</t>
  </si>
  <si>
    <t>Златоуст</t>
  </si>
  <si>
    <t>Таганай</t>
  </si>
  <si>
    <t>Колесникова Д.В.</t>
  </si>
  <si>
    <t>Ульянов Денис</t>
  </si>
  <si>
    <t>Киреев Иван</t>
  </si>
  <si>
    <t>Ульянов Евгений</t>
  </si>
  <si>
    <t>200батт</t>
  </si>
  <si>
    <t>Гусев Дмитрий</t>
  </si>
  <si>
    <t>Соколова Валерия</t>
  </si>
  <si>
    <t>Скалина, Колесникова</t>
  </si>
  <si>
    <t>400в/ст</t>
  </si>
  <si>
    <t>Шагивалеева Татьяна</t>
  </si>
  <si>
    <t>Кумина Ксения</t>
  </si>
  <si>
    <t>Чужатина Анастасия</t>
  </si>
  <si>
    <t>Кондолова, Колесникова</t>
  </si>
  <si>
    <t>Кондолова Н.П.</t>
  </si>
  <si>
    <t>Миасс</t>
  </si>
  <si>
    <t>ДЮСШ4</t>
  </si>
  <si>
    <t>Василенко В.Б.</t>
  </si>
  <si>
    <t>Печеркин Антон</t>
  </si>
  <si>
    <t>Алексеева Мария</t>
  </si>
  <si>
    <t>Саитгалин Андрей</t>
  </si>
  <si>
    <t>Земцов, Василенко</t>
  </si>
  <si>
    <t>Земцов И.И.</t>
  </si>
  <si>
    <t>Мороз Артем</t>
  </si>
  <si>
    <t>Козлова Алиса</t>
  </si>
  <si>
    <t>1,21,00</t>
  </si>
  <si>
    <t>1,05,50</t>
  </si>
  <si>
    <t>Комарова Мария</t>
  </si>
  <si>
    <t>Борисов И.М.</t>
  </si>
  <si>
    <t>Перелыгина Анастасия</t>
  </si>
  <si>
    <t>Щербак Н.И., О.Л.</t>
  </si>
  <si>
    <t>Бурба Иван</t>
  </si>
  <si>
    <t>Завьялов Кирилл</t>
  </si>
  <si>
    <t>Янбарисова Ангелина</t>
  </si>
  <si>
    <t>Пуртова Екатерина</t>
  </si>
  <si>
    <t>Щурин Николай</t>
  </si>
  <si>
    <t>Давниченко Константин</t>
  </si>
  <si>
    <t>Дымова Н.В.</t>
  </si>
  <si>
    <t>Фазуллин Роман</t>
  </si>
  <si>
    <t>Богуславская Юлия</t>
  </si>
  <si>
    <t>Зарипов Артем</t>
  </si>
  <si>
    <t>Юника-1</t>
  </si>
  <si>
    <t>Сосновская Л.А., Бондаренко Н.Ю.</t>
  </si>
  <si>
    <t>Арапов Артур</t>
  </si>
  <si>
    <t>Бондаренко Н.Ю.</t>
  </si>
  <si>
    <t>Кабанов Сергей</t>
  </si>
  <si>
    <t>Юника</t>
  </si>
  <si>
    <t>Собакин Андрей</t>
  </si>
  <si>
    <t>Кулагин Влад</t>
  </si>
  <si>
    <t>Комельков Никита</t>
  </si>
  <si>
    <t>Мартынов Артем</t>
  </si>
  <si>
    <t>Юника-2</t>
  </si>
  <si>
    <t>Новицкий Эдуард</t>
  </si>
  <si>
    <t>Кудрицкий Иван</t>
  </si>
  <si>
    <t>Глагольев Илья</t>
  </si>
  <si>
    <t>Манеев Никита</t>
  </si>
  <si>
    <t>Рябова Анастасия</t>
  </si>
  <si>
    <t>Евстафьев Никита</t>
  </si>
  <si>
    <t>ЮУрГУ</t>
  </si>
  <si>
    <t>Шведкая,Бондаренко,Окунев</t>
  </si>
  <si>
    <t>Устинов Евгений</t>
  </si>
  <si>
    <t>Шведкая,Бондаренко,Швалев</t>
  </si>
  <si>
    <t>Дрогина Элина</t>
  </si>
  <si>
    <t>Швалев Евгений</t>
  </si>
  <si>
    <t>Шутова Дарья</t>
  </si>
  <si>
    <t>Сатка</t>
  </si>
  <si>
    <t>Магнезит</t>
  </si>
  <si>
    <t>Буянова М.С.</t>
  </si>
  <si>
    <t>Агафонова Екатерина</t>
  </si>
  <si>
    <t>Соловьева Т.В.</t>
  </si>
  <si>
    <t>Гладких Юлия</t>
  </si>
  <si>
    <t>Тефанова Любовь</t>
  </si>
  <si>
    <t>Лукахин Егор</t>
  </si>
  <si>
    <t>Пучков Егор</t>
  </si>
  <si>
    <t>Насыров Даниил</t>
  </si>
  <si>
    <t>Железнов Валентин</t>
  </si>
  <si>
    <t>Сычева О.А.</t>
  </si>
  <si>
    <t>Гаврилов Семен</t>
  </si>
  <si>
    <t>Ермилова Елизавета</t>
  </si>
  <si>
    <t>Магнитогорск</t>
  </si>
  <si>
    <t>Гомаюрова Т.А.</t>
  </si>
  <si>
    <t>Зайцева Ольга</t>
  </si>
  <si>
    <t>Иванова Е.Г.</t>
  </si>
  <si>
    <t>Юсеева Анна</t>
  </si>
  <si>
    <t>Черкасова Анастасия</t>
  </si>
  <si>
    <t>Даньшов Евгений</t>
  </si>
  <si>
    <t>Шахисламов Максим</t>
  </si>
  <si>
    <t>Царьков Влад</t>
  </si>
  <si>
    <t>1,28,00</t>
  </si>
  <si>
    <t>Андаков Антон</t>
  </si>
  <si>
    <t>Витьман И.Ю.</t>
  </si>
  <si>
    <t>Глазачев Валерий</t>
  </si>
  <si>
    <t>Корешкова Алена</t>
  </si>
  <si>
    <t>Озерск</t>
  </si>
  <si>
    <t>Завьялова О.В.</t>
  </si>
  <si>
    <t>Ногина Анна</t>
  </si>
  <si>
    <t>Уткин Андрей</t>
  </si>
  <si>
    <t>Кузнецов Павел</t>
  </si>
  <si>
    <t>Сухинин Павел</t>
  </si>
  <si>
    <t>Давлетшин Игорь</t>
  </si>
  <si>
    <t>Зудина Мария</t>
  </si>
  <si>
    <t>Месеренко Александр</t>
  </si>
  <si>
    <t>Калачева М.А.</t>
  </si>
  <si>
    <t>Колбин Антон</t>
  </si>
  <si>
    <t>Полетаев Виталий</t>
  </si>
  <si>
    <t>Краюхин Никита</t>
  </si>
  <si>
    <t>Ухтеров Ефим</t>
  </si>
  <si>
    <t>Бежаев Михаил</t>
  </si>
  <si>
    <t>Середа О.В.</t>
  </si>
  <si>
    <t>Чайников Денис</t>
  </si>
  <si>
    <t>Середа Ю.М.</t>
  </si>
  <si>
    <t>Крившина Анна</t>
  </si>
  <si>
    <t>Исмагилова Арина</t>
  </si>
  <si>
    <t>Васильева Екатерина</t>
  </si>
  <si>
    <t>Ровнягин Игорь</t>
  </si>
  <si>
    <t>Морозова Арина</t>
  </si>
  <si>
    <t>Шурыгин Кирилл</t>
  </si>
  <si>
    <t>Чирков Дмитрий</t>
  </si>
  <si>
    <t>Оськин Богдан</t>
  </si>
  <si>
    <t>Светлакова Анастасия</t>
  </si>
  <si>
    <t>Хорищенко Сергей</t>
  </si>
  <si>
    <t>Савельева О.В.</t>
  </si>
  <si>
    <t>Тадевосян Сурен</t>
  </si>
  <si>
    <t>Кривошеев Денис</t>
  </si>
  <si>
    <t>Филимонов Михаил</t>
  </si>
  <si>
    <t>Полева Анастасия</t>
  </si>
  <si>
    <t>Фролова Наталья</t>
  </si>
  <si>
    <t>Грицаева, Сосновская</t>
  </si>
  <si>
    <t>Аленичкина Ксения</t>
  </si>
  <si>
    <t>Маркина Мария</t>
  </si>
  <si>
    <t>Федюков Михаил</t>
  </si>
  <si>
    <t>Мазанко Дарья</t>
  </si>
  <si>
    <t>Обрубова Полина</t>
  </si>
  <si>
    <t>Дружко Елизавета</t>
  </si>
  <si>
    <t>Чекмурина Алена</t>
  </si>
  <si>
    <t>Петрова О.Б.</t>
  </si>
  <si>
    <t>Ударцева Елизавета</t>
  </si>
  <si>
    <t>Копленкова Татьяна</t>
  </si>
  <si>
    <t>Марко Анастасия</t>
  </si>
  <si>
    <t>Бабыкина Елизавета</t>
  </si>
  <si>
    <t>Сабаева Лидия</t>
  </si>
  <si>
    <t>Буданова Ольга</t>
  </si>
  <si>
    <t>Добрых Елена</t>
  </si>
  <si>
    <t>Осипова Алена</t>
  </si>
  <si>
    <t>Первенство Челябинской области по плаванию</t>
  </si>
  <si>
    <t>Челябинской области</t>
  </si>
  <si>
    <t>100м вольный стиль - юноши</t>
  </si>
  <si>
    <t>200м на спине - юноши</t>
  </si>
  <si>
    <t>200м брасс - девушки</t>
  </si>
  <si>
    <t>800м вольный стиль - девушки</t>
  </si>
  <si>
    <t>2 день соревнований - 04 марта</t>
  </si>
  <si>
    <t>400м вольный стиль - юноши</t>
  </si>
  <si>
    <t>200м вольный стиль - юноши</t>
  </si>
  <si>
    <t>3 день соревнований - 05 марта</t>
  </si>
  <si>
    <t>50м вольный стиль - девушки</t>
  </si>
  <si>
    <t>50м вольный стиль - юноши</t>
  </si>
  <si>
    <t>100м на спине - девушки</t>
  </si>
  <si>
    <t>100м брасс - девушки</t>
  </si>
  <si>
    <t>100м брасс - юноши</t>
  </si>
  <si>
    <t>200м вольный стиль - девушки</t>
  </si>
  <si>
    <t>200м баттерфляй - юноши</t>
  </si>
  <si>
    <t>5,15,90</t>
  </si>
  <si>
    <t>5,04,25</t>
  </si>
  <si>
    <t>5,36,00</t>
  </si>
  <si>
    <t>5,06,76</t>
  </si>
  <si>
    <t>5,38,53</t>
  </si>
  <si>
    <t>5,35,53</t>
  </si>
  <si>
    <t>5,43,33</t>
  </si>
  <si>
    <t>5,48,96</t>
  </si>
  <si>
    <t>5,42,78</t>
  </si>
  <si>
    <t>6,35,96</t>
  </si>
  <si>
    <t>6,54,73</t>
  </si>
  <si>
    <t>1,03,54</t>
  </si>
  <si>
    <t>1,03,83</t>
  </si>
  <si>
    <t>1,03,48</t>
  </si>
  <si>
    <t>1,03,53</t>
  </si>
  <si>
    <t>1,01,87</t>
  </si>
  <si>
    <t>1,03,86</t>
  </si>
  <si>
    <t>1,03,19</t>
  </si>
  <si>
    <t>1,04,43</t>
  </si>
  <si>
    <t>1,10,95</t>
  </si>
  <si>
    <t>1,05,44</t>
  </si>
  <si>
    <t>1,07,77</t>
  </si>
  <si>
    <t>1,10,64</t>
  </si>
  <si>
    <t>1,08,24</t>
  </si>
  <si>
    <t>1,07,46</t>
  </si>
  <si>
    <t>1,06,79</t>
  </si>
  <si>
    <t>Дмитрин Степан</t>
  </si>
  <si>
    <t>1,09,47</t>
  </si>
  <si>
    <t>1,08,87</t>
  </si>
  <si>
    <t>1,08,63</t>
  </si>
  <si>
    <t>0,58,42</t>
  </si>
  <si>
    <t>1,00,94</t>
  </si>
  <si>
    <t>1,01,29</t>
  </si>
  <si>
    <t>1,01,90</t>
  </si>
  <si>
    <t>1,02,12</t>
  </si>
  <si>
    <t>1,00,55</t>
  </si>
  <si>
    <t>0,55,98</t>
  </si>
  <si>
    <t>1,00,56</t>
  </si>
  <si>
    <t>0,58,96</t>
  </si>
  <si>
    <t>1,00,45</t>
  </si>
  <si>
    <t>0,58,49</t>
  </si>
  <si>
    <t>1,01,43</t>
  </si>
  <si>
    <t>1,05,92</t>
  </si>
  <si>
    <t>1,15,75</t>
  </si>
  <si>
    <t>1,18,41</t>
  </si>
  <si>
    <t>1,21,42</t>
  </si>
  <si>
    <t>1,17,95</t>
  </si>
  <si>
    <t>1,18,72</t>
  </si>
  <si>
    <t>1,29,78</t>
  </si>
  <si>
    <t>1,36,77</t>
  </si>
  <si>
    <t>1ю</t>
  </si>
  <si>
    <t>1,40,13</t>
  </si>
  <si>
    <t>1,31,20</t>
  </si>
  <si>
    <t>1,38,33</t>
  </si>
  <si>
    <t>1,25,07</t>
  </si>
  <si>
    <t>2,28,04</t>
  </si>
  <si>
    <t>2,42,91</t>
  </si>
  <si>
    <t>2,34,50</t>
  </si>
  <si>
    <t>2,33,72</t>
  </si>
  <si>
    <t>2,45,57</t>
  </si>
  <si>
    <t>2,49,64</t>
  </si>
  <si>
    <t>2,54,69</t>
  </si>
  <si>
    <t>3,05,73</t>
  </si>
  <si>
    <t>2,43,40</t>
  </si>
  <si>
    <t>2,57,67</t>
  </si>
  <si>
    <t>3,12,05</t>
  </si>
  <si>
    <t>3,04,50</t>
  </si>
  <si>
    <t>3,10,96</t>
  </si>
  <si>
    <t>3,14,93</t>
  </si>
  <si>
    <t>3,04,04</t>
  </si>
  <si>
    <t>3,16,74</t>
  </si>
  <si>
    <t>3,23,97</t>
  </si>
  <si>
    <t>3,13,65</t>
  </si>
  <si>
    <t>3,12,86</t>
  </si>
  <si>
    <t>3,23,47</t>
  </si>
  <si>
    <t>3,28,50</t>
  </si>
  <si>
    <t>3,34,67</t>
  </si>
  <si>
    <t>3,39,19</t>
  </si>
  <si>
    <t>2,19,79</t>
  </si>
  <si>
    <t>2,19.93</t>
  </si>
  <si>
    <t>2,31,47</t>
  </si>
  <si>
    <t>2,31,92</t>
  </si>
  <si>
    <t>2,30,65</t>
  </si>
  <si>
    <t>2,29,98</t>
  </si>
  <si>
    <t>2,35,30</t>
  </si>
  <si>
    <t>2,27,25</t>
  </si>
  <si>
    <t>2,34.00</t>
  </si>
  <si>
    <t>2,45,92</t>
  </si>
  <si>
    <t>2,34,53</t>
  </si>
  <si>
    <t>2,28,79</t>
  </si>
  <si>
    <t>2,40,22</t>
  </si>
  <si>
    <t>2,44,85</t>
  </si>
  <si>
    <t>2,56,02</t>
  </si>
  <si>
    <t>2,54,95</t>
  </si>
  <si>
    <t>2,34,43</t>
  </si>
  <si>
    <t>2,57,41</t>
  </si>
  <si>
    <t>Эстафетное плавание 4х100м вольный стиль - девушки</t>
  </si>
  <si>
    <t>1,01,77</t>
  </si>
  <si>
    <t>4,35,84</t>
  </si>
  <si>
    <t>1,07,01</t>
  </si>
  <si>
    <t>4,38,33</t>
  </si>
  <si>
    <t>Марко А.</t>
  </si>
  <si>
    <t>Копленкова Т</t>
  </si>
  <si>
    <t>Чекмурина А.</t>
  </si>
  <si>
    <t>Ермилова Лиза</t>
  </si>
  <si>
    <t>4,48,16</t>
  </si>
  <si>
    <t>1,13,95</t>
  </si>
  <si>
    <t>4,56,08</t>
  </si>
  <si>
    <t>1,12,06</t>
  </si>
  <si>
    <t>Челябинск Юника-2</t>
  </si>
  <si>
    <t>5,00,30</t>
  </si>
  <si>
    <t>1,11,57</t>
  </si>
  <si>
    <t>5,02,18</t>
  </si>
  <si>
    <t>1,11,33</t>
  </si>
  <si>
    <t>5,07,48</t>
  </si>
  <si>
    <t>1,13,60</t>
  </si>
  <si>
    <t>Эстафетное плавание 4х100м вольный стиль - юноши</t>
  </si>
  <si>
    <t>Челябинск Юника-1</t>
  </si>
  <si>
    <t>3,54,08</t>
  </si>
  <si>
    <t>АраповАртур</t>
  </si>
  <si>
    <t xml:space="preserve">Кабанов Сергей </t>
  </si>
  <si>
    <t>4,03,05</t>
  </si>
  <si>
    <t>1,00,39</t>
  </si>
  <si>
    <t>Гуав Денис</t>
  </si>
  <si>
    <t>4,03,72</t>
  </si>
  <si>
    <t>1,03,87</t>
  </si>
  <si>
    <t>Оэерск-1</t>
  </si>
  <si>
    <t>4.09,59</t>
  </si>
  <si>
    <t>4,09,91</t>
  </si>
  <si>
    <t>1,01,62</t>
  </si>
  <si>
    <t>4,15,57</t>
  </si>
  <si>
    <t>1,04,63</t>
  </si>
  <si>
    <t>4,17,23</t>
  </si>
  <si>
    <t>1,02,89</t>
  </si>
  <si>
    <t>Озерск-2</t>
  </si>
  <si>
    <t>4,36,77</t>
  </si>
  <si>
    <t>1,08,85</t>
  </si>
  <si>
    <t>Озерск-3</t>
  </si>
  <si>
    <t>4,38,07</t>
  </si>
  <si>
    <t>1,07,30</t>
  </si>
  <si>
    <t>1Аквамарин</t>
  </si>
  <si>
    <t>л Озерск</t>
  </si>
  <si>
    <t>л Миасс</t>
  </si>
  <si>
    <t>10,23,12</t>
  </si>
  <si>
    <t>10,52,40</t>
  </si>
  <si>
    <t>11,33,95</t>
  </si>
  <si>
    <t>10,39,58</t>
  </si>
  <si>
    <t>11,48,89</t>
  </si>
  <si>
    <t>10,29,55</t>
  </si>
  <si>
    <t>11,32,11</t>
  </si>
  <si>
    <t>11,16,05</t>
  </si>
  <si>
    <t>12,21,22</t>
  </si>
  <si>
    <t>Министерство по физической культуре, спорту и туризму</t>
  </si>
  <si>
    <t>03-05 марта 2010г</t>
  </si>
  <si>
    <t>Плавательный бассейн</t>
  </si>
  <si>
    <t>"Строитель, 50м</t>
  </si>
  <si>
    <t>Итоговый протокол</t>
  </si>
  <si>
    <t>Федерация плавания Челябинской области</t>
  </si>
  <si>
    <t>400м вольный стиль - дувушки</t>
  </si>
  <si>
    <t>100м баттерфляй - дувушки</t>
  </si>
  <si>
    <t>200м крмплексное плавание - юноши</t>
  </si>
  <si>
    <t>4,36,26</t>
  </si>
  <si>
    <t>4,42,19</t>
  </si>
  <si>
    <t>4,45,14</t>
  </si>
  <si>
    <t>4,47,57</t>
  </si>
  <si>
    <t>5,19,54</t>
  </si>
  <si>
    <t>5,47,57</t>
  </si>
  <si>
    <t>100м вольный стиль - девушки</t>
  </si>
  <si>
    <t>1,05,43</t>
  </si>
  <si>
    <t>1,06,63</t>
  </si>
  <si>
    <t>1,07,49</t>
  </si>
  <si>
    <t>1,07,97</t>
  </si>
  <si>
    <t>1,08,93</t>
  </si>
  <si>
    <t>1,09,32</t>
  </si>
  <si>
    <t>1,10,16</t>
  </si>
  <si>
    <t>1,10,25</t>
  </si>
  <si>
    <t>1,10,97</t>
  </si>
  <si>
    <t>1,11,51</t>
  </si>
  <si>
    <t>1,12,57</t>
  </si>
  <si>
    <t>1,12,98</t>
  </si>
  <si>
    <t>1,14,42</t>
  </si>
  <si>
    <t>1,15,22</t>
  </si>
  <si>
    <t>1,15,66</t>
  </si>
  <si>
    <t>1,17,39</t>
  </si>
  <si>
    <t>1,17,86</t>
  </si>
  <si>
    <t>1,18,44</t>
  </si>
  <si>
    <t>1,27,31</t>
  </si>
  <si>
    <t>ВК</t>
  </si>
  <si>
    <t>100м баттерфляй - юноши</t>
  </si>
  <si>
    <t>0,59,83</t>
  </si>
  <si>
    <t>1,03,47</t>
  </si>
  <si>
    <t>1,06,32</t>
  </si>
  <si>
    <t>1,06,80</t>
  </si>
  <si>
    <t>1,07,78</t>
  </si>
  <si>
    <t>1,11.87</t>
  </si>
  <si>
    <t>1,17,16</t>
  </si>
  <si>
    <t>1,17,65</t>
  </si>
  <si>
    <t>Фомин Дмитрий</t>
  </si>
  <si>
    <t>1,19,74</t>
  </si>
  <si>
    <t>1,20,43</t>
  </si>
  <si>
    <t>1,21,25</t>
  </si>
  <si>
    <t>1,25,72</t>
  </si>
  <si>
    <t>1,26,06</t>
  </si>
  <si>
    <t>1,26,11</t>
  </si>
  <si>
    <t>200м баттерфляй - девушки</t>
  </si>
  <si>
    <t>2,51,68</t>
  </si>
  <si>
    <t>2,51,92</t>
  </si>
  <si>
    <t>3,12,41</t>
  </si>
  <si>
    <t>2,06,36</t>
  </si>
  <si>
    <t>2,08,58</t>
  </si>
  <si>
    <t>2,11,69</t>
  </si>
  <si>
    <t>2,12,41</t>
  </si>
  <si>
    <t>2,13,25</t>
  </si>
  <si>
    <t>2,16,10</t>
  </si>
  <si>
    <t>2,20,55</t>
  </si>
  <si>
    <t>2,21,28</t>
  </si>
  <si>
    <t>2,24,89</t>
  </si>
  <si>
    <t>2,26,46</t>
  </si>
  <si>
    <t>2,28,94</t>
  </si>
  <si>
    <t>2,29,72</t>
  </si>
  <si>
    <t>2,30,40</t>
  </si>
  <si>
    <t>2,34,93</t>
  </si>
  <si>
    <t>2,37,80</t>
  </si>
  <si>
    <t>2,40,38</t>
  </si>
  <si>
    <t>2,44,83</t>
  </si>
  <si>
    <t>200м комплексное плавание - девушки</t>
  </si>
  <si>
    <t>2,44,53</t>
  </si>
  <si>
    <t>2,47,50</t>
  </si>
  <si>
    <t>2,50,99</t>
  </si>
  <si>
    <t>2,51,97</t>
  </si>
  <si>
    <t>2,52,88</t>
  </si>
  <si>
    <t>2,53,19</t>
  </si>
  <si>
    <t>2,54,87</t>
  </si>
  <si>
    <t>2,55,42</t>
  </si>
  <si>
    <t>2,56,54</t>
  </si>
  <si>
    <t>3,06,54</t>
  </si>
  <si>
    <t>3,11,83</t>
  </si>
  <si>
    <t>3,16,04</t>
  </si>
  <si>
    <t>3,21,70</t>
  </si>
  <si>
    <t>200м брасс - юноши</t>
  </si>
  <si>
    <t>2,42,58</t>
  </si>
  <si>
    <t>2,44,12</t>
  </si>
  <si>
    <t>2,47,08</t>
  </si>
  <si>
    <t>2,47,71</t>
  </si>
  <si>
    <t>2,48,38</t>
  </si>
  <si>
    <t>2,50,15</t>
  </si>
  <si>
    <t>2,51,17</t>
  </si>
  <si>
    <t>2,58,35</t>
  </si>
  <si>
    <t>2,58,40</t>
  </si>
  <si>
    <t>3,08,33</t>
  </si>
  <si>
    <t>3,16.51</t>
  </si>
  <si>
    <t>200м на спине - девушки</t>
  </si>
  <si>
    <t>2,53,25</t>
  </si>
  <si>
    <t>2.56,40</t>
  </si>
  <si>
    <t>2,57,54</t>
  </si>
  <si>
    <t>3,09.45</t>
  </si>
  <si>
    <t>2.34.14</t>
  </si>
  <si>
    <t xml:space="preserve">100м на спине - юноши </t>
  </si>
  <si>
    <t>1,06,28</t>
  </si>
  <si>
    <t>1,10,51</t>
  </si>
  <si>
    <t>1,11,69</t>
  </si>
  <si>
    <t>1,11,98</t>
  </si>
  <si>
    <t>1,11,99</t>
  </si>
  <si>
    <t>1,12,99</t>
  </si>
  <si>
    <t>1,14,34</t>
  </si>
  <si>
    <t>1,15,46</t>
  </si>
  <si>
    <t>1,16,05</t>
  </si>
  <si>
    <t>1,19,78</t>
  </si>
  <si>
    <t>1,19,79</t>
  </si>
  <si>
    <t>1,24,39</t>
  </si>
  <si>
    <t>1,26,86</t>
  </si>
  <si>
    <t>Наумков Никита</t>
  </si>
  <si>
    <t>1,28,39</t>
  </si>
  <si>
    <t>Эстафетное плавание 4х200м вольный стиль, смешанная</t>
  </si>
  <si>
    <t>9,01,97</t>
  </si>
  <si>
    <t>2,05,65</t>
  </si>
  <si>
    <t>9,27,84</t>
  </si>
  <si>
    <t>2,09,93</t>
  </si>
  <si>
    <t>9,32,15</t>
  </si>
  <si>
    <t>2,14,00</t>
  </si>
  <si>
    <t>9,42,32</t>
  </si>
  <si>
    <t>2,16,07</t>
  </si>
  <si>
    <t>9,54,22</t>
  </si>
  <si>
    <t>9,58,54</t>
  </si>
  <si>
    <t>2,22,01</t>
  </si>
  <si>
    <t>10,09.02</t>
  </si>
  <si>
    <t>2,20,40</t>
  </si>
  <si>
    <t>Кияченко Дмитрий</t>
  </si>
  <si>
    <t>400м комплексное плавание - девушки</t>
  </si>
  <si>
    <t>5,55,32</t>
  </si>
  <si>
    <t>6,03,84</t>
  </si>
  <si>
    <t>6,06,25</t>
  </si>
  <si>
    <t>6,14,08</t>
  </si>
  <si>
    <t>6,29,81</t>
  </si>
  <si>
    <t>400м комплексное плавание - юноши</t>
  </si>
  <si>
    <t>5,01,38</t>
  </si>
  <si>
    <t>5,01,45</t>
  </si>
  <si>
    <t>1,15,65</t>
  </si>
  <si>
    <t>1,18,98</t>
  </si>
  <si>
    <t>1,19,26</t>
  </si>
  <si>
    <t>1,19,53</t>
  </si>
  <si>
    <t>1,21,22</t>
  </si>
  <si>
    <t>1,21,46</t>
  </si>
  <si>
    <t>1,22,39</t>
  </si>
  <si>
    <t>1,25,65</t>
  </si>
  <si>
    <t>1,26,01</t>
  </si>
  <si>
    <t>1,26,31</t>
  </si>
  <si>
    <t>1,26,41</t>
  </si>
  <si>
    <t>1,26,65</t>
  </si>
  <si>
    <t>1,27,74</t>
  </si>
  <si>
    <t>1,29,51</t>
  </si>
  <si>
    <t>1,30,26</t>
  </si>
  <si>
    <t>1,30,93</t>
  </si>
  <si>
    <t>1,32,91</t>
  </si>
  <si>
    <t>1,33,50</t>
  </si>
  <si>
    <t>1,36,31</t>
  </si>
  <si>
    <t>1,39,03</t>
  </si>
  <si>
    <t>1,41,33</t>
  </si>
  <si>
    <t>1,41,54</t>
  </si>
  <si>
    <t>1,42,72</t>
  </si>
  <si>
    <t>1,43,23</t>
  </si>
  <si>
    <t>1,49,47</t>
  </si>
  <si>
    <t>1,12,34</t>
  </si>
  <si>
    <t>1,12,79</t>
  </si>
  <si>
    <t>1,14,88</t>
  </si>
  <si>
    <t>1,16,47</t>
  </si>
  <si>
    <t>1,18,40</t>
  </si>
  <si>
    <t>1,18,69</t>
  </si>
  <si>
    <t>1,18,88</t>
  </si>
  <si>
    <t>1,19.12</t>
  </si>
  <si>
    <t>1,20,07</t>
  </si>
  <si>
    <t>1,20,10</t>
  </si>
  <si>
    <t>1,21,21</t>
  </si>
  <si>
    <t>1,22,34</t>
  </si>
  <si>
    <t>1,23,80</t>
  </si>
  <si>
    <t>1,24,30</t>
  </si>
  <si>
    <t>1,24,99</t>
  </si>
  <si>
    <t>1,26,70</t>
  </si>
  <si>
    <t>1,28,96</t>
  </si>
  <si>
    <t>1,31,49</t>
  </si>
  <si>
    <t>1,33,43</t>
  </si>
  <si>
    <t>1,11,09</t>
  </si>
  <si>
    <t>1,14,22</t>
  </si>
  <si>
    <t>2,22,34</t>
  </si>
  <si>
    <t>2,24,25</t>
  </si>
  <si>
    <t>2,24,32</t>
  </si>
  <si>
    <t>2,28,51</t>
  </si>
  <si>
    <t>2,29,46</t>
  </si>
  <si>
    <t>2,29,89</t>
  </si>
  <si>
    <t>2,32,53</t>
  </si>
  <si>
    <t>2,35,11</t>
  </si>
  <si>
    <t>2,37,15</t>
  </si>
  <si>
    <t>2,37,27</t>
  </si>
  <si>
    <t>2,47,25</t>
  </si>
  <si>
    <t>2,48,42</t>
  </si>
  <si>
    <t>2,15,86</t>
  </si>
  <si>
    <t>2,30,14</t>
  </si>
  <si>
    <t>2,38,95</t>
  </si>
  <si>
    <t>Головнин Александр</t>
  </si>
  <si>
    <t>2,59,09</t>
  </si>
  <si>
    <t>Яковенко,Новикова, Семакович</t>
  </si>
  <si>
    <t>1500м вольный стиль - юноши</t>
  </si>
  <si>
    <t>18,43,57</t>
  </si>
  <si>
    <t>19,57,61</t>
  </si>
  <si>
    <t>20,09,18</t>
  </si>
  <si>
    <t>21,50,41</t>
  </si>
  <si>
    <t>Эстафетное плавание 4х100м комбинированная - девушки</t>
  </si>
  <si>
    <t>5,13,16</t>
  </si>
  <si>
    <t>1,18,09</t>
  </si>
  <si>
    <t>5,16,46</t>
  </si>
  <si>
    <t>1,22,33</t>
  </si>
  <si>
    <t>5,21,33</t>
  </si>
  <si>
    <t>5,22,41</t>
  </si>
  <si>
    <t>1,19,64</t>
  </si>
  <si>
    <t>5,30,43</t>
  </si>
  <si>
    <t>5,36,58</t>
  </si>
  <si>
    <t>1,23,24</t>
  </si>
  <si>
    <t>5,51,61</t>
  </si>
  <si>
    <t>1,23,02</t>
  </si>
  <si>
    <t>Эстафетное плавание 4х100м комбинированная - юноши</t>
  </si>
  <si>
    <t>4,21,84</t>
  </si>
  <si>
    <t>1,09,11</t>
  </si>
  <si>
    <t>4,25,19</t>
  </si>
  <si>
    <t>1,05,72</t>
  </si>
  <si>
    <t>4,43,14</t>
  </si>
  <si>
    <t>1.13,04</t>
  </si>
  <si>
    <t>4,47,20</t>
  </si>
  <si>
    <t>1.15,97</t>
  </si>
  <si>
    <t>4,50,10</t>
  </si>
  <si>
    <t>1,21,62</t>
  </si>
  <si>
    <t>Озерск-1</t>
  </si>
  <si>
    <t>4,53,48</t>
  </si>
  <si>
    <t>1,15,21</t>
  </si>
  <si>
    <t>4,54,69</t>
  </si>
  <si>
    <t>1,15,54</t>
  </si>
  <si>
    <t>5,10,79</t>
  </si>
  <si>
    <t>5,15,26</t>
  </si>
  <si>
    <t>1,22,03</t>
  </si>
  <si>
    <t>Командное первенство</t>
  </si>
  <si>
    <t xml:space="preserve">Златоуст </t>
  </si>
  <si>
    <t>Главный судья</t>
  </si>
  <si>
    <t>судья 1 категории</t>
  </si>
  <si>
    <t>Семакович О.И.</t>
  </si>
  <si>
    <t>Главный секретарь</t>
  </si>
  <si>
    <t>судья ВК</t>
  </si>
  <si>
    <t>Новикова Т.В.</t>
  </si>
  <si>
    <t>Аквамарин-1</t>
  </si>
  <si>
    <t>0,56,83</t>
  </si>
  <si>
    <t>Иванова</t>
  </si>
  <si>
    <t>2,19,96</t>
  </si>
  <si>
    <t>Челябинск Аквамарин-1</t>
  </si>
  <si>
    <t>4,23,65</t>
  </si>
  <si>
    <t>8,43,70</t>
  </si>
  <si>
    <t>л</t>
  </si>
  <si>
    <t>2,15,01</t>
  </si>
  <si>
    <t>2,15,66</t>
  </si>
  <si>
    <t>4,12,89</t>
  </si>
  <si>
    <t>2,16,98</t>
  </si>
  <si>
    <t>Шалаева Лера</t>
  </si>
  <si>
    <t>1,04,61</t>
  </si>
  <si>
    <t>4,51,29</t>
  </si>
  <si>
    <t>0,56,74</t>
  </si>
  <si>
    <t>0,57,43</t>
  </si>
  <si>
    <t>1,09,89</t>
  </si>
  <si>
    <t>2,46,18</t>
  </si>
  <si>
    <t>4,19,61</t>
  </si>
  <si>
    <t>3,55,82</t>
  </si>
  <si>
    <t>58,93</t>
  </si>
  <si>
    <t>1,02,09</t>
  </si>
  <si>
    <t>1,02,81</t>
  </si>
  <si>
    <t>2,05,27</t>
  </si>
  <si>
    <t>2,07,67</t>
  </si>
  <si>
    <t>2,33,80</t>
  </si>
  <si>
    <t>2,36,44</t>
  </si>
  <si>
    <t>2,32,11</t>
  </si>
  <si>
    <t>2,41,82</t>
  </si>
  <si>
    <t>2,07,88</t>
  </si>
  <si>
    <t>5,33,03</t>
  </si>
  <si>
    <t>1,22,46</t>
  </si>
  <si>
    <t>1,11,04</t>
  </si>
  <si>
    <t>1,13,61</t>
  </si>
  <si>
    <t>18,12,33</t>
  </si>
  <si>
    <t>18,27,10</t>
  </si>
  <si>
    <t>4,49,08</t>
  </si>
  <si>
    <t>1,16,32</t>
  </si>
  <si>
    <t>Головнин Алексей</t>
  </si>
  <si>
    <t>1,11,29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</si>
</sst>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9"/>
      <name val="Arial Cyr"/>
      <family val="0"/>
    </font>
    <font>
      <b/>
      <i/>
      <sz val="10"/>
      <color indexed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color indexed="9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5" fillId="0" borderId="0" xfId="0" applyFont="1" applyBorder="1" applyAlignment="1">
      <alignment/>
    </xf>
    <xf numFmtId="1" fontId="0" fillId="0" borderId="0" xfId="0" applyNumberFormat="1" applyBorder="1" applyAlignment="1">
      <alignment horizontal="right"/>
    </xf>
    <xf numFmtId="16" fontId="0" fillId="0" borderId="0" xfId="0" applyNumberFormat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" fontId="0" fillId="0" borderId="0" xfId="0" applyNumberFormat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28"/>
    </sheetView>
  </sheetViews>
  <sheetFormatPr defaultColWidth="9.00390625" defaultRowHeight="12.75"/>
  <cols>
    <col min="6" max="6" width="10.125" style="5" bestFit="1" customWidth="1"/>
    <col min="8" max="8" width="9.125" style="3" customWidth="1"/>
    <col min="12" max="12" width="9.125" style="3" customWidth="1"/>
  </cols>
  <sheetData/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08"/>
  <sheetViews>
    <sheetView tabSelected="1" zoomScalePageLayoutView="0" workbookViewId="0" topLeftCell="A1">
      <selection activeCell="P12" sqref="P12"/>
    </sheetView>
  </sheetViews>
  <sheetFormatPr defaultColWidth="9.00390625" defaultRowHeight="12.75"/>
  <cols>
    <col min="1" max="1" width="3.00390625" style="25" customWidth="1"/>
    <col min="4" max="4" width="6.75390625" style="0" customWidth="1"/>
    <col min="6" max="6" width="4.375" style="36" customWidth="1"/>
    <col min="7" max="7" width="9.375" style="0" customWidth="1"/>
    <col min="12" max="12" width="4.00390625" style="0" customWidth="1"/>
  </cols>
  <sheetData>
    <row r="1" ht="12.75">
      <c r="F1" s="3"/>
    </row>
    <row r="2" spans="1:17" ht="15.75">
      <c r="A2" s="15"/>
      <c r="B2" s="6"/>
      <c r="C2" s="6"/>
      <c r="D2" s="12" t="s">
        <v>354</v>
      </c>
      <c r="E2" s="13"/>
      <c r="F2" s="13"/>
      <c r="G2" s="14"/>
      <c r="H2" s="13"/>
      <c r="I2" s="14"/>
      <c r="J2" s="6"/>
      <c r="K2" s="15"/>
      <c r="L2" s="7"/>
      <c r="M2" s="11"/>
      <c r="N2" s="6"/>
      <c r="O2" s="6"/>
      <c r="P2" s="6"/>
      <c r="Q2" s="6"/>
    </row>
    <row r="3" spans="1:17" ht="15.75">
      <c r="A3" s="15"/>
      <c r="B3" s="6"/>
      <c r="C3" s="6"/>
      <c r="D3" s="13"/>
      <c r="E3" s="13"/>
      <c r="F3" s="12" t="s">
        <v>186</v>
      </c>
      <c r="G3" s="13"/>
      <c r="H3" s="13"/>
      <c r="I3" s="14"/>
      <c r="J3" s="6"/>
      <c r="K3" s="15"/>
      <c r="L3" s="7"/>
      <c r="M3" s="11"/>
      <c r="N3" s="6"/>
      <c r="O3" s="6"/>
      <c r="P3" s="6"/>
      <c r="Q3" s="6"/>
    </row>
    <row r="4" spans="1:17" ht="15.75">
      <c r="A4" s="15"/>
      <c r="B4" s="6"/>
      <c r="C4" s="6"/>
      <c r="D4" s="13"/>
      <c r="E4" s="12" t="s">
        <v>359</v>
      </c>
      <c r="F4" s="13"/>
      <c r="G4" s="13"/>
      <c r="H4" s="12"/>
      <c r="I4" s="14"/>
      <c r="J4" s="6"/>
      <c r="K4" s="15"/>
      <c r="L4" s="7"/>
      <c r="M4" s="11"/>
      <c r="N4" s="6"/>
      <c r="O4" s="6"/>
      <c r="P4" s="6"/>
      <c r="Q4" s="6"/>
    </row>
    <row r="5" spans="1:17" ht="12.75">
      <c r="A5" s="15"/>
      <c r="B5" s="6"/>
      <c r="C5" s="6"/>
      <c r="D5" s="16"/>
      <c r="E5" s="6"/>
      <c r="F5" s="32"/>
      <c r="G5" s="6"/>
      <c r="H5" s="6"/>
      <c r="I5" s="7"/>
      <c r="J5" s="6"/>
      <c r="K5" s="15"/>
      <c r="L5" s="7"/>
      <c r="M5" s="11"/>
      <c r="N5" s="6"/>
      <c r="O5" s="6"/>
      <c r="P5" s="6"/>
      <c r="Q5" s="6"/>
    </row>
    <row r="6" spans="1:17" ht="12.75">
      <c r="A6" s="15"/>
      <c r="B6" s="6"/>
      <c r="C6" s="6"/>
      <c r="D6" s="6"/>
      <c r="E6" s="17" t="s">
        <v>185</v>
      </c>
      <c r="F6" s="16"/>
      <c r="G6" s="6"/>
      <c r="H6" s="7"/>
      <c r="I6" s="7"/>
      <c r="J6" s="6"/>
      <c r="K6" s="15"/>
      <c r="L6" s="7"/>
      <c r="M6" s="11"/>
      <c r="N6" s="6"/>
      <c r="O6" s="6"/>
      <c r="P6" s="6"/>
      <c r="Q6" s="6"/>
    </row>
    <row r="7" spans="1:17" ht="12.75">
      <c r="A7" s="15"/>
      <c r="B7" s="6"/>
      <c r="C7" s="6"/>
      <c r="D7" s="16"/>
      <c r="E7" s="6"/>
      <c r="F7" s="33"/>
      <c r="G7" s="6"/>
      <c r="H7" s="6"/>
      <c r="I7" s="7"/>
      <c r="J7" s="6"/>
      <c r="K7" s="15"/>
      <c r="L7" s="7"/>
      <c r="M7" s="11"/>
      <c r="N7" s="6"/>
      <c r="O7" s="6"/>
      <c r="P7" s="6"/>
      <c r="Q7" s="6"/>
    </row>
    <row r="8" spans="1:17" ht="12.75">
      <c r="A8" s="15"/>
      <c r="B8" s="6" t="s">
        <v>355</v>
      </c>
      <c r="C8" s="6"/>
      <c r="D8" s="6"/>
      <c r="E8" s="6"/>
      <c r="F8" s="33"/>
      <c r="G8" s="6"/>
      <c r="H8" s="6"/>
      <c r="I8" s="7"/>
      <c r="J8" s="6"/>
      <c r="K8" s="15"/>
      <c r="L8" s="7"/>
      <c r="M8" s="11"/>
      <c r="N8" s="6"/>
      <c r="O8" s="6"/>
      <c r="P8" s="6"/>
      <c r="Q8" s="6"/>
    </row>
    <row r="9" spans="1:17" ht="12.75">
      <c r="A9" s="15"/>
      <c r="B9" s="6" t="s">
        <v>356</v>
      </c>
      <c r="C9" s="6"/>
      <c r="D9" s="6"/>
      <c r="E9" s="6"/>
      <c r="F9" s="33"/>
      <c r="G9" s="6"/>
      <c r="H9" s="6"/>
      <c r="I9" s="7"/>
      <c r="J9" s="6"/>
      <c r="K9" s="15"/>
      <c r="L9" s="7"/>
      <c r="M9" s="11"/>
      <c r="N9" s="6"/>
      <c r="O9" s="6"/>
      <c r="P9" s="6"/>
      <c r="Q9" s="6"/>
    </row>
    <row r="10" spans="1:17" ht="12.75">
      <c r="A10" s="15"/>
      <c r="B10" s="6" t="s">
        <v>357</v>
      </c>
      <c r="C10" s="6"/>
      <c r="D10" s="6"/>
      <c r="E10" s="6"/>
      <c r="F10" s="33"/>
      <c r="G10" s="6"/>
      <c r="H10" s="6"/>
      <c r="I10" s="7"/>
      <c r="J10" s="6"/>
      <c r="K10" s="15"/>
      <c r="L10" s="7"/>
      <c r="M10" s="11"/>
      <c r="N10" s="6"/>
      <c r="O10" s="6"/>
      <c r="P10" s="6"/>
      <c r="Q10" s="6"/>
    </row>
    <row r="11" spans="1:17" ht="12.75">
      <c r="A11" s="15"/>
      <c r="B11" s="6"/>
      <c r="C11" s="6"/>
      <c r="D11" s="6"/>
      <c r="E11" s="6"/>
      <c r="F11" s="16" t="s">
        <v>358</v>
      </c>
      <c r="G11" s="6"/>
      <c r="H11" s="6"/>
      <c r="I11" s="7"/>
      <c r="J11" s="6"/>
      <c r="K11" s="15"/>
      <c r="L11" s="7"/>
      <c r="M11" s="11"/>
      <c r="N11" s="6"/>
      <c r="O11" s="6"/>
      <c r="P11" s="6"/>
      <c r="Q11" s="6"/>
    </row>
    <row r="12" spans="1:17" ht="12.75">
      <c r="A12" s="15"/>
      <c r="B12" s="6"/>
      <c r="C12" s="6"/>
      <c r="D12" s="16"/>
      <c r="E12" s="6"/>
      <c r="F12" s="33"/>
      <c r="G12" s="6"/>
      <c r="H12" s="6"/>
      <c r="I12" s="7"/>
      <c r="J12" s="6"/>
      <c r="K12" s="15"/>
      <c r="L12" s="7"/>
      <c r="M12" s="11"/>
      <c r="N12" s="6"/>
      <c r="O12" s="6"/>
      <c r="P12" s="6"/>
      <c r="Q12" s="6"/>
    </row>
    <row r="13" spans="1:17" ht="12.75">
      <c r="A13" s="15"/>
      <c r="B13" s="6"/>
      <c r="C13" s="6"/>
      <c r="D13" s="6"/>
      <c r="E13" s="17" t="s">
        <v>360</v>
      </c>
      <c r="F13" s="33"/>
      <c r="G13" s="7"/>
      <c r="H13" s="6"/>
      <c r="I13" s="7"/>
      <c r="J13" s="6"/>
      <c r="K13" s="15"/>
      <c r="L13" s="7"/>
      <c r="M13" s="11"/>
      <c r="N13" s="6"/>
      <c r="O13" s="6"/>
      <c r="P13" s="6"/>
      <c r="Q13" s="6"/>
    </row>
    <row r="14" spans="1:17" ht="12.75">
      <c r="A14" s="15">
        <v>1</v>
      </c>
      <c r="B14" s="6" t="s">
        <v>122</v>
      </c>
      <c r="C14" s="6"/>
      <c r="D14" s="6">
        <v>1996</v>
      </c>
      <c r="E14" s="6" t="s">
        <v>1</v>
      </c>
      <c r="F14" s="33"/>
      <c r="G14" s="6" t="s">
        <v>2</v>
      </c>
      <c r="H14" s="6" t="s">
        <v>3</v>
      </c>
      <c r="I14" s="7" t="s">
        <v>50</v>
      </c>
      <c r="J14" s="6" t="s">
        <v>622</v>
      </c>
      <c r="K14" s="15" t="s">
        <v>1</v>
      </c>
      <c r="L14" s="7">
        <v>285.29</v>
      </c>
      <c r="M14" s="18">
        <v>553</v>
      </c>
      <c r="N14" s="6" t="s">
        <v>610</v>
      </c>
      <c r="O14" s="6"/>
      <c r="P14" s="6"/>
      <c r="Q14" s="6"/>
    </row>
    <row r="15" spans="1:17" ht="12.75">
      <c r="A15" s="15">
        <v>2</v>
      </c>
      <c r="B15" s="6" t="s">
        <v>48</v>
      </c>
      <c r="C15" s="6"/>
      <c r="D15" s="6">
        <v>1997</v>
      </c>
      <c r="E15" s="6">
        <v>1</v>
      </c>
      <c r="F15" s="34"/>
      <c r="G15" s="6" t="s">
        <v>40</v>
      </c>
      <c r="H15" s="6"/>
      <c r="I15" s="7" t="s">
        <v>50</v>
      </c>
      <c r="J15" s="6" t="s">
        <v>203</v>
      </c>
      <c r="K15" s="15">
        <v>1</v>
      </c>
      <c r="L15" s="7">
        <v>304.25</v>
      </c>
      <c r="M15" s="18">
        <f aca="true" t="shared" si="0" ref="M15:M25">SUM(1000*(239.75/L15)^3)</f>
        <v>489.3099947272635</v>
      </c>
      <c r="N15" s="19" t="s">
        <v>49</v>
      </c>
      <c r="O15" s="19"/>
      <c r="P15" s="19"/>
      <c r="Q15" s="6"/>
    </row>
    <row r="16" spans="1:17" ht="12.75">
      <c r="A16" s="15">
        <v>3</v>
      </c>
      <c r="B16" s="6" t="s">
        <v>177</v>
      </c>
      <c r="C16" s="6"/>
      <c r="D16" s="6">
        <v>1996</v>
      </c>
      <c r="E16" s="6">
        <v>1</v>
      </c>
      <c r="F16" s="33"/>
      <c r="G16" s="6" t="s">
        <v>2</v>
      </c>
      <c r="H16" s="6" t="s">
        <v>82</v>
      </c>
      <c r="I16" s="7" t="s">
        <v>50</v>
      </c>
      <c r="J16" s="6" t="s">
        <v>205</v>
      </c>
      <c r="K16" s="15">
        <v>1</v>
      </c>
      <c r="L16" s="7">
        <v>306.76</v>
      </c>
      <c r="M16" s="18">
        <f t="shared" si="0"/>
        <v>477.3969721851146</v>
      </c>
      <c r="N16" s="6" t="s">
        <v>176</v>
      </c>
      <c r="O16" s="6"/>
      <c r="P16" s="6"/>
      <c r="Q16" s="6"/>
    </row>
    <row r="17" spans="1:17" ht="12.75">
      <c r="A17" s="15">
        <v>4</v>
      </c>
      <c r="B17" s="6" t="s">
        <v>182</v>
      </c>
      <c r="C17" s="6"/>
      <c r="D17" s="6">
        <v>1997</v>
      </c>
      <c r="E17" s="6">
        <v>2</v>
      </c>
      <c r="F17" s="33"/>
      <c r="G17" s="6" t="s">
        <v>2</v>
      </c>
      <c r="H17" s="6" t="s">
        <v>92</v>
      </c>
      <c r="I17" s="7" t="s">
        <v>50</v>
      </c>
      <c r="J17" s="6" t="s">
        <v>202</v>
      </c>
      <c r="K17" s="15">
        <v>2</v>
      </c>
      <c r="L17" s="7">
        <v>315.9</v>
      </c>
      <c r="M17" s="18">
        <f t="shared" si="0"/>
        <v>437.146464004894</v>
      </c>
      <c r="N17" s="6" t="s">
        <v>176</v>
      </c>
      <c r="O17" s="6"/>
      <c r="P17" s="6"/>
      <c r="Q17" s="6"/>
    </row>
    <row r="18" spans="1:17" ht="12.75">
      <c r="A18" s="15">
        <v>5</v>
      </c>
      <c r="B18" s="6" t="s">
        <v>181</v>
      </c>
      <c r="C18" s="6"/>
      <c r="D18" s="6">
        <v>1996</v>
      </c>
      <c r="E18" s="6">
        <v>2</v>
      </c>
      <c r="F18" s="33"/>
      <c r="G18" s="6" t="s">
        <v>2</v>
      </c>
      <c r="H18" s="6" t="s">
        <v>92</v>
      </c>
      <c r="I18" s="7" t="s">
        <v>50</v>
      </c>
      <c r="J18" s="6" t="s">
        <v>207</v>
      </c>
      <c r="K18" s="15">
        <v>2</v>
      </c>
      <c r="L18" s="7">
        <v>335.53</v>
      </c>
      <c r="M18" s="18">
        <f t="shared" si="0"/>
        <v>364.8226359937537</v>
      </c>
      <c r="N18" s="6" t="s">
        <v>176</v>
      </c>
      <c r="O18" s="6"/>
      <c r="P18" s="6"/>
      <c r="Q18" s="6"/>
    </row>
    <row r="19" spans="1:17" ht="12.75">
      <c r="A19" s="15">
        <v>6</v>
      </c>
      <c r="B19" s="6" t="s">
        <v>65</v>
      </c>
      <c r="C19" s="6"/>
      <c r="D19" s="6">
        <v>1997</v>
      </c>
      <c r="E19" s="6">
        <v>2</v>
      </c>
      <c r="F19" s="33"/>
      <c r="G19" s="6" t="s">
        <v>56</v>
      </c>
      <c r="H19" s="6" t="s">
        <v>57</v>
      </c>
      <c r="I19" s="7" t="s">
        <v>50</v>
      </c>
      <c r="J19" s="6" t="s">
        <v>204</v>
      </c>
      <c r="K19" s="15">
        <v>2</v>
      </c>
      <c r="L19" s="7">
        <v>336</v>
      </c>
      <c r="M19" s="18">
        <f t="shared" si="0"/>
        <v>363.2938243724682</v>
      </c>
      <c r="N19" s="6" t="s">
        <v>58</v>
      </c>
      <c r="O19" s="6"/>
      <c r="P19" s="6"/>
      <c r="Q19" s="6"/>
    </row>
    <row r="20" spans="1:17" ht="12.75">
      <c r="A20" s="15">
        <v>7</v>
      </c>
      <c r="B20" s="6" t="s">
        <v>109</v>
      </c>
      <c r="C20" s="6"/>
      <c r="D20" s="6">
        <v>1996</v>
      </c>
      <c r="E20" s="6">
        <v>2</v>
      </c>
      <c r="F20" s="33"/>
      <c r="G20" s="6" t="s">
        <v>106</v>
      </c>
      <c r="H20" s="6" t="s">
        <v>107</v>
      </c>
      <c r="I20" s="7" t="s">
        <v>50</v>
      </c>
      <c r="J20" s="6" t="s">
        <v>206</v>
      </c>
      <c r="K20" s="15">
        <v>2</v>
      </c>
      <c r="L20" s="7">
        <v>338.53</v>
      </c>
      <c r="M20" s="18">
        <f t="shared" si="0"/>
        <v>355.2093294510902</v>
      </c>
      <c r="N20" s="6" t="s">
        <v>110</v>
      </c>
      <c r="O20" s="6"/>
      <c r="P20" s="6"/>
      <c r="Q20" s="6"/>
    </row>
    <row r="21" spans="1:17" ht="12.75">
      <c r="A21" s="15">
        <v>8</v>
      </c>
      <c r="B21" s="6" t="s">
        <v>105</v>
      </c>
      <c r="C21" s="6"/>
      <c r="D21" s="6">
        <v>1997</v>
      </c>
      <c r="E21" s="6">
        <v>2</v>
      </c>
      <c r="F21" s="33"/>
      <c r="G21" s="6" t="s">
        <v>106</v>
      </c>
      <c r="H21" s="6" t="s">
        <v>107</v>
      </c>
      <c r="I21" s="7" t="s">
        <v>50</v>
      </c>
      <c r="J21" s="6" t="s">
        <v>210</v>
      </c>
      <c r="K21" s="15">
        <v>2</v>
      </c>
      <c r="L21" s="7">
        <v>342.78</v>
      </c>
      <c r="M21" s="18">
        <f t="shared" si="0"/>
        <v>342.1601472865156</v>
      </c>
      <c r="N21" s="6" t="s">
        <v>108</v>
      </c>
      <c r="O21" s="6"/>
      <c r="P21" s="6"/>
      <c r="Q21" s="6"/>
    </row>
    <row r="22" spans="1:17" ht="12.75">
      <c r="A22" s="15">
        <v>9</v>
      </c>
      <c r="B22" s="6" t="s">
        <v>184</v>
      </c>
      <c r="C22" s="6"/>
      <c r="D22" s="6">
        <v>1997</v>
      </c>
      <c r="E22" s="6">
        <v>2</v>
      </c>
      <c r="F22" s="33"/>
      <c r="G22" s="6" t="s">
        <v>2</v>
      </c>
      <c r="H22" s="6" t="s">
        <v>92</v>
      </c>
      <c r="I22" s="7" t="s">
        <v>50</v>
      </c>
      <c r="J22" s="6" t="s">
        <v>208</v>
      </c>
      <c r="K22" s="15">
        <v>2</v>
      </c>
      <c r="L22" s="7">
        <v>343.33</v>
      </c>
      <c r="M22" s="18">
        <f t="shared" si="0"/>
        <v>340.51840226524473</v>
      </c>
      <c r="N22" s="6" t="s">
        <v>176</v>
      </c>
      <c r="O22" s="6"/>
      <c r="P22" s="6"/>
      <c r="Q22" s="6"/>
    </row>
    <row r="23" spans="1:17" ht="12.75">
      <c r="A23" s="15">
        <v>10</v>
      </c>
      <c r="B23" s="6" t="s">
        <v>74</v>
      </c>
      <c r="C23" s="6"/>
      <c r="D23" s="6">
        <v>1997</v>
      </c>
      <c r="E23" s="6">
        <v>3</v>
      </c>
      <c r="F23" s="33"/>
      <c r="G23" s="6" t="s">
        <v>2</v>
      </c>
      <c r="H23" s="6" t="s">
        <v>3</v>
      </c>
      <c r="I23" s="7" t="s">
        <v>50</v>
      </c>
      <c r="J23" s="6" t="s">
        <v>209</v>
      </c>
      <c r="K23" s="15">
        <v>3</v>
      </c>
      <c r="L23" s="7">
        <v>348.96</v>
      </c>
      <c r="M23" s="18">
        <f t="shared" si="0"/>
        <v>324.3014592234174</v>
      </c>
      <c r="N23" s="6" t="s">
        <v>71</v>
      </c>
      <c r="O23" s="6"/>
      <c r="P23" s="6"/>
      <c r="Q23" s="6"/>
    </row>
    <row r="24" spans="1:17" ht="12.75">
      <c r="A24" s="15">
        <v>11</v>
      </c>
      <c r="B24" s="6" t="s">
        <v>154</v>
      </c>
      <c r="C24" s="6"/>
      <c r="D24" s="6">
        <v>1998</v>
      </c>
      <c r="E24" s="6">
        <v>3</v>
      </c>
      <c r="F24" s="33"/>
      <c r="G24" s="6" t="s">
        <v>134</v>
      </c>
      <c r="H24" s="6"/>
      <c r="I24" s="7" t="s">
        <v>50</v>
      </c>
      <c r="J24" s="6" t="s">
        <v>211</v>
      </c>
      <c r="K24" s="15">
        <v>3</v>
      </c>
      <c r="L24" s="7">
        <v>395.96</v>
      </c>
      <c r="M24" s="18">
        <f t="shared" si="0"/>
        <v>221.9841165227773</v>
      </c>
      <c r="N24" s="6" t="s">
        <v>149</v>
      </c>
      <c r="O24" s="6"/>
      <c r="P24" s="6"/>
      <c r="Q24" s="6"/>
    </row>
    <row r="25" spans="1:17" ht="12.75">
      <c r="A25" s="15">
        <v>12</v>
      </c>
      <c r="B25" s="6" t="s">
        <v>160</v>
      </c>
      <c r="C25" s="6"/>
      <c r="D25" s="6">
        <v>1998</v>
      </c>
      <c r="E25" s="6">
        <v>3</v>
      </c>
      <c r="F25" s="33"/>
      <c r="G25" s="6" t="s">
        <v>134</v>
      </c>
      <c r="H25" s="6"/>
      <c r="I25" s="7" t="s">
        <v>50</v>
      </c>
      <c r="J25" s="6" t="s">
        <v>212</v>
      </c>
      <c r="K25" s="15"/>
      <c r="L25" s="7">
        <v>414.73</v>
      </c>
      <c r="M25" s="18">
        <f t="shared" si="0"/>
        <v>193.18770905179042</v>
      </c>
      <c r="N25" s="6" t="s">
        <v>149</v>
      </c>
      <c r="O25" s="6"/>
      <c r="P25" s="6"/>
      <c r="Q25" s="6"/>
    </row>
    <row r="26" spans="1:17" ht="12.75">
      <c r="A26" s="15"/>
      <c r="B26" s="6"/>
      <c r="C26" s="6"/>
      <c r="D26" s="6"/>
      <c r="E26" s="6"/>
      <c r="F26" s="33"/>
      <c r="G26" s="6"/>
      <c r="H26" s="6"/>
      <c r="I26" s="7"/>
      <c r="J26" s="6"/>
      <c r="K26" s="15"/>
      <c r="L26" s="7"/>
      <c r="M26" s="11"/>
      <c r="N26" s="6"/>
      <c r="O26" s="6"/>
      <c r="P26" s="6"/>
      <c r="Q26" s="6"/>
    </row>
    <row r="27" spans="1:17" ht="12.75">
      <c r="A27" s="15"/>
      <c r="B27" s="6"/>
      <c r="C27" s="6"/>
      <c r="D27" s="6"/>
      <c r="E27" s="17" t="s">
        <v>187</v>
      </c>
      <c r="F27" s="33"/>
      <c r="G27" s="6"/>
      <c r="H27" s="6"/>
      <c r="I27" s="7"/>
      <c r="J27" s="6"/>
      <c r="K27" s="15"/>
      <c r="L27" s="7"/>
      <c r="M27" s="11"/>
      <c r="N27" s="6"/>
      <c r="O27" s="6"/>
      <c r="P27" s="6"/>
      <c r="Q27" s="6"/>
    </row>
    <row r="28" spans="1:17" ht="12.75">
      <c r="A28" s="15">
        <v>1</v>
      </c>
      <c r="B28" s="6" t="s">
        <v>81</v>
      </c>
      <c r="C28" s="6"/>
      <c r="D28" s="6">
        <v>1995</v>
      </c>
      <c r="E28" s="6" t="s">
        <v>1</v>
      </c>
      <c r="F28" s="33"/>
      <c r="G28" s="6" t="s">
        <v>2</v>
      </c>
      <c r="H28" s="6" t="s">
        <v>82</v>
      </c>
      <c r="I28" s="7" t="s">
        <v>14</v>
      </c>
      <c r="J28" s="6" t="s">
        <v>238</v>
      </c>
      <c r="K28" s="15" t="s">
        <v>1</v>
      </c>
      <c r="L28" s="7">
        <v>55.98</v>
      </c>
      <c r="M28" s="18">
        <f>SUM(1000*(46.91/L28)^3)</f>
        <v>588.4338075014524</v>
      </c>
      <c r="N28" s="19" t="s">
        <v>83</v>
      </c>
      <c r="O28" s="19"/>
      <c r="P28" s="19"/>
      <c r="Q28" s="19"/>
    </row>
    <row r="29" spans="1:17" ht="12.75">
      <c r="A29" s="15">
        <v>2</v>
      </c>
      <c r="B29" s="6" t="s">
        <v>116</v>
      </c>
      <c r="C29" s="6"/>
      <c r="D29" s="6">
        <v>1994</v>
      </c>
      <c r="E29" s="6">
        <v>1</v>
      </c>
      <c r="F29" s="33"/>
      <c r="G29" s="6" t="s">
        <v>2</v>
      </c>
      <c r="H29" s="6" t="s">
        <v>608</v>
      </c>
      <c r="I29" s="7" t="s">
        <v>14</v>
      </c>
      <c r="J29" s="6" t="s">
        <v>623</v>
      </c>
      <c r="K29" s="15">
        <v>1</v>
      </c>
      <c r="L29" s="7">
        <v>56.01</v>
      </c>
      <c r="M29" s="18">
        <v>565</v>
      </c>
      <c r="N29" s="6" t="s">
        <v>117</v>
      </c>
      <c r="O29" s="6"/>
      <c r="P29" s="6"/>
      <c r="Q29" s="6"/>
    </row>
    <row r="30" spans="1:17" ht="12.75">
      <c r="A30" s="15">
        <v>3</v>
      </c>
      <c r="B30" s="6" t="s">
        <v>13</v>
      </c>
      <c r="C30" s="6"/>
      <c r="D30" s="6">
        <v>1995</v>
      </c>
      <c r="E30" s="6">
        <v>1</v>
      </c>
      <c r="F30" s="33"/>
      <c r="G30" s="6" t="s">
        <v>2</v>
      </c>
      <c r="H30" s="6" t="s">
        <v>608</v>
      </c>
      <c r="I30" s="7" t="s">
        <v>14</v>
      </c>
      <c r="J30" s="6" t="s">
        <v>624</v>
      </c>
      <c r="K30" s="15">
        <v>1</v>
      </c>
      <c r="L30" s="7">
        <v>56.78</v>
      </c>
      <c r="M30" s="18">
        <v>545</v>
      </c>
      <c r="N30" s="6" t="s">
        <v>4</v>
      </c>
      <c r="O30" s="6"/>
      <c r="P30" s="6"/>
      <c r="Q30" s="6"/>
    </row>
    <row r="31" spans="1:17" ht="12.75">
      <c r="A31" s="15">
        <v>4</v>
      </c>
      <c r="B31" s="6" t="s">
        <v>8</v>
      </c>
      <c r="C31" s="6"/>
      <c r="D31" s="6">
        <v>1994</v>
      </c>
      <c r="E31" s="6" t="s">
        <v>1</v>
      </c>
      <c r="F31" s="33"/>
      <c r="G31" s="6" t="s">
        <v>2</v>
      </c>
      <c r="H31" s="6" t="s">
        <v>608</v>
      </c>
      <c r="I31" s="7" t="s">
        <v>14</v>
      </c>
      <c r="J31" s="6" t="s">
        <v>609</v>
      </c>
      <c r="K31" s="15">
        <v>1</v>
      </c>
      <c r="L31" s="7">
        <v>56.83</v>
      </c>
      <c r="M31" s="18">
        <f aca="true" t="shared" si="1" ref="M31:M61">SUM(1000*(46.91/L31)^3)</f>
        <v>562.4233342236787</v>
      </c>
      <c r="N31" s="6" t="s">
        <v>4</v>
      </c>
      <c r="O31" s="6"/>
      <c r="P31" s="6"/>
      <c r="Q31" s="6"/>
    </row>
    <row r="32" spans="1:17" ht="12.75">
      <c r="A32" s="15">
        <v>5</v>
      </c>
      <c r="B32" s="6" t="s">
        <v>61</v>
      </c>
      <c r="C32" s="6"/>
      <c r="D32" s="6">
        <v>1994</v>
      </c>
      <c r="E32" s="6">
        <v>1</v>
      </c>
      <c r="F32" s="33"/>
      <c r="G32" s="6" t="s">
        <v>56</v>
      </c>
      <c r="H32" s="6" t="s">
        <v>57</v>
      </c>
      <c r="I32" s="7" t="s">
        <v>14</v>
      </c>
      <c r="J32" s="6" t="s">
        <v>232</v>
      </c>
      <c r="K32" s="15">
        <v>1</v>
      </c>
      <c r="L32" s="7">
        <v>58.42</v>
      </c>
      <c r="M32" s="18">
        <f t="shared" si="1"/>
        <v>517.7399064838324</v>
      </c>
      <c r="N32" s="6" t="s">
        <v>62</v>
      </c>
      <c r="O32" s="6"/>
      <c r="P32" s="6"/>
      <c r="Q32" s="6"/>
    </row>
    <row r="33" spans="1:17" ht="12.75">
      <c r="A33" s="15">
        <v>6</v>
      </c>
      <c r="B33" s="6" t="s">
        <v>77</v>
      </c>
      <c r="C33" s="6"/>
      <c r="D33" s="6">
        <v>1994</v>
      </c>
      <c r="E33" s="6">
        <v>1</v>
      </c>
      <c r="F33" s="33"/>
      <c r="G33" s="6" t="s">
        <v>56</v>
      </c>
      <c r="H33" s="6"/>
      <c r="I33" s="7" t="s">
        <v>14</v>
      </c>
      <c r="J33" s="6" t="s">
        <v>242</v>
      </c>
      <c r="K33" s="15">
        <v>1</v>
      </c>
      <c r="L33" s="7">
        <v>58.49</v>
      </c>
      <c r="M33" s="18">
        <f t="shared" si="1"/>
        <v>515.8832590008103</v>
      </c>
      <c r="N33" s="6" t="s">
        <v>78</v>
      </c>
      <c r="O33" s="6"/>
      <c r="P33" s="6"/>
      <c r="Q33" s="6"/>
    </row>
    <row r="34" spans="1:17" ht="12.75">
      <c r="A34" s="15">
        <v>7</v>
      </c>
      <c r="B34" s="6" t="s">
        <v>28</v>
      </c>
      <c r="C34" s="6"/>
      <c r="D34" s="6">
        <v>1994</v>
      </c>
      <c r="E34" s="6">
        <v>1</v>
      </c>
      <c r="F34" s="33"/>
      <c r="G34" s="6" t="s">
        <v>2</v>
      </c>
      <c r="H34" s="6" t="s">
        <v>3</v>
      </c>
      <c r="I34" s="7" t="s">
        <v>14</v>
      </c>
      <c r="J34" s="6" t="s">
        <v>240</v>
      </c>
      <c r="K34" s="15">
        <v>1</v>
      </c>
      <c r="L34" s="7">
        <v>58.96</v>
      </c>
      <c r="M34" s="18">
        <f t="shared" si="1"/>
        <v>503.64424329894655</v>
      </c>
      <c r="N34" s="6" t="s">
        <v>4</v>
      </c>
      <c r="O34" s="6"/>
      <c r="P34" s="6"/>
      <c r="Q34" s="6"/>
    </row>
    <row r="35" spans="1:17" ht="12.75">
      <c r="A35" s="15">
        <v>8</v>
      </c>
      <c r="B35" s="6" t="s">
        <v>72</v>
      </c>
      <c r="C35" s="6"/>
      <c r="D35" s="6">
        <v>1994</v>
      </c>
      <c r="E35" s="6">
        <v>2</v>
      </c>
      <c r="F35" s="33"/>
      <c r="G35" s="6" t="s">
        <v>2</v>
      </c>
      <c r="H35" s="6" t="s">
        <v>3</v>
      </c>
      <c r="I35" s="7" t="s">
        <v>14</v>
      </c>
      <c r="J35" s="6" t="s">
        <v>241</v>
      </c>
      <c r="K35" s="15">
        <v>2</v>
      </c>
      <c r="L35" s="7">
        <v>60.45</v>
      </c>
      <c r="M35" s="18">
        <f t="shared" si="1"/>
        <v>467.3124841397399</v>
      </c>
      <c r="N35" s="6" t="s">
        <v>71</v>
      </c>
      <c r="O35" s="6"/>
      <c r="P35" s="6"/>
      <c r="Q35" s="6"/>
    </row>
    <row r="36" spans="1:17" ht="12.75">
      <c r="A36" s="15">
        <v>9</v>
      </c>
      <c r="B36" s="6" t="s">
        <v>39</v>
      </c>
      <c r="C36" s="6"/>
      <c r="D36" s="6">
        <v>1994</v>
      </c>
      <c r="E36" s="6">
        <v>2</v>
      </c>
      <c r="F36" s="33"/>
      <c r="G36" s="6" t="s">
        <v>40</v>
      </c>
      <c r="H36" s="6"/>
      <c r="I36" s="7" t="s">
        <v>14</v>
      </c>
      <c r="J36" s="6" t="s">
        <v>237</v>
      </c>
      <c r="K36" s="15">
        <v>2</v>
      </c>
      <c r="L36" s="7">
        <v>60.55</v>
      </c>
      <c r="M36" s="18">
        <f t="shared" si="1"/>
        <v>465.0009673956446</v>
      </c>
      <c r="N36" s="6" t="s">
        <v>42</v>
      </c>
      <c r="O36" s="6"/>
      <c r="P36" s="6"/>
      <c r="Q36" s="6"/>
    </row>
    <row r="37" spans="1:17" ht="12.75">
      <c r="A37" s="15">
        <v>10</v>
      </c>
      <c r="B37" s="6" t="s">
        <v>86</v>
      </c>
      <c r="C37" s="6"/>
      <c r="D37" s="6">
        <v>1995</v>
      </c>
      <c r="E37" s="6">
        <v>2</v>
      </c>
      <c r="F37" s="33"/>
      <c r="G37" s="6" t="s">
        <v>2</v>
      </c>
      <c r="H37" s="6" t="s">
        <v>87</v>
      </c>
      <c r="I37" s="7" t="s">
        <v>14</v>
      </c>
      <c r="J37" s="6" t="s">
        <v>239</v>
      </c>
      <c r="K37" s="15">
        <v>2</v>
      </c>
      <c r="L37" s="7">
        <v>60.56</v>
      </c>
      <c r="M37" s="18">
        <f t="shared" si="1"/>
        <v>464.77065488502353</v>
      </c>
      <c r="N37" s="6" t="s">
        <v>85</v>
      </c>
      <c r="O37" s="6"/>
      <c r="P37" s="6"/>
      <c r="Q37" s="6"/>
    </row>
    <row r="38" spans="1:17" ht="12.75">
      <c r="A38" s="15">
        <v>11</v>
      </c>
      <c r="B38" s="6" t="s">
        <v>90</v>
      </c>
      <c r="C38" s="6"/>
      <c r="D38" s="6">
        <v>1995</v>
      </c>
      <c r="E38" s="6">
        <v>2</v>
      </c>
      <c r="F38" s="33"/>
      <c r="G38" s="6" t="s">
        <v>2</v>
      </c>
      <c r="H38" s="6" t="s">
        <v>87</v>
      </c>
      <c r="I38" s="7" t="s">
        <v>14</v>
      </c>
      <c r="J38" s="6" t="s">
        <v>233</v>
      </c>
      <c r="K38" s="15">
        <v>2</v>
      </c>
      <c r="L38" s="7">
        <v>60.94</v>
      </c>
      <c r="M38" s="18">
        <f t="shared" si="1"/>
        <v>456.13032783290276</v>
      </c>
      <c r="N38" s="6" t="s">
        <v>85</v>
      </c>
      <c r="O38" s="6"/>
      <c r="P38" s="6"/>
      <c r="Q38" s="6"/>
    </row>
    <row r="39" spans="1:17" ht="12.75">
      <c r="A39" s="15">
        <v>12</v>
      </c>
      <c r="B39" s="6" t="s">
        <v>64</v>
      </c>
      <c r="C39" s="6"/>
      <c r="D39" s="6">
        <v>1994</v>
      </c>
      <c r="E39" s="6">
        <v>2</v>
      </c>
      <c r="F39" s="33"/>
      <c r="G39" s="6" t="s">
        <v>56</v>
      </c>
      <c r="H39" s="6" t="s">
        <v>57</v>
      </c>
      <c r="I39" s="7" t="s">
        <v>14</v>
      </c>
      <c r="J39" s="6" t="s">
        <v>234</v>
      </c>
      <c r="K39" s="15">
        <v>2</v>
      </c>
      <c r="L39" s="7">
        <v>61.29</v>
      </c>
      <c r="M39" s="18">
        <f t="shared" si="1"/>
        <v>448.3605928925653</v>
      </c>
      <c r="N39" s="6" t="s">
        <v>63</v>
      </c>
      <c r="O39" s="6"/>
      <c r="P39" s="6"/>
      <c r="Q39" s="6"/>
    </row>
    <row r="40" spans="1:17" ht="12.75">
      <c r="A40" s="15">
        <v>13</v>
      </c>
      <c r="B40" s="6" t="s">
        <v>43</v>
      </c>
      <c r="C40" s="6"/>
      <c r="D40" s="6">
        <v>1994</v>
      </c>
      <c r="E40" s="6">
        <v>2</v>
      </c>
      <c r="F40" s="33"/>
      <c r="G40" s="6" t="s">
        <v>40</v>
      </c>
      <c r="H40" s="6"/>
      <c r="I40" s="7" t="s">
        <v>14</v>
      </c>
      <c r="J40" s="6" t="s">
        <v>243</v>
      </c>
      <c r="K40" s="15">
        <v>2</v>
      </c>
      <c r="L40" s="7">
        <v>61.43</v>
      </c>
      <c r="M40" s="18">
        <f t="shared" si="1"/>
        <v>445.30210990233496</v>
      </c>
      <c r="N40" s="6" t="s">
        <v>42</v>
      </c>
      <c r="O40" s="6"/>
      <c r="P40" s="6"/>
      <c r="Q40" s="6"/>
    </row>
    <row r="41" spans="1:17" ht="12.75">
      <c r="A41" s="15">
        <v>14</v>
      </c>
      <c r="B41" s="6" t="s">
        <v>126</v>
      </c>
      <c r="C41" s="6"/>
      <c r="D41" s="6">
        <v>1994</v>
      </c>
      <c r="E41" s="6">
        <v>2</v>
      </c>
      <c r="F41" s="33"/>
      <c r="G41" s="6" t="s">
        <v>120</v>
      </c>
      <c r="H41" s="6"/>
      <c r="I41" s="7" t="s">
        <v>14</v>
      </c>
      <c r="J41" s="6" t="s">
        <v>217</v>
      </c>
      <c r="K41" s="15">
        <v>2</v>
      </c>
      <c r="L41" s="7">
        <v>61.87</v>
      </c>
      <c r="M41" s="18">
        <f t="shared" si="1"/>
        <v>435.8689685685591</v>
      </c>
      <c r="N41" s="6" t="s">
        <v>121</v>
      </c>
      <c r="O41" s="6"/>
      <c r="P41" s="6"/>
      <c r="Q41" s="6"/>
    </row>
    <row r="42" spans="1:17" ht="12.75">
      <c r="A42" s="15">
        <v>15</v>
      </c>
      <c r="B42" s="6" t="s">
        <v>79</v>
      </c>
      <c r="C42" s="6"/>
      <c r="D42" s="6">
        <v>1994</v>
      </c>
      <c r="E42" s="6">
        <v>1</v>
      </c>
      <c r="F42" s="33"/>
      <c r="G42" s="6" t="s">
        <v>56</v>
      </c>
      <c r="H42" s="6"/>
      <c r="I42" s="7" t="s">
        <v>14</v>
      </c>
      <c r="J42" s="6" t="s">
        <v>235</v>
      </c>
      <c r="K42" s="15">
        <v>2</v>
      </c>
      <c r="L42" s="7">
        <v>61.9</v>
      </c>
      <c r="M42" s="18">
        <f t="shared" si="1"/>
        <v>435.235540487987</v>
      </c>
      <c r="N42" s="6" t="s">
        <v>78</v>
      </c>
      <c r="O42" s="6"/>
      <c r="P42" s="6"/>
      <c r="Q42" s="6"/>
    </row>
    <row r="43" spans="1:17" ht="12.75">
      <c r="A43" s="15">
        <v>16</v>
      </c>
      <c r="B43" s="6" t="s">
        <v>137</v>
      </c>
      <c r="C43" s="6"/>
      <c r="D43" s="6">
        <v>1994</v>
      </c>
      <c r="E43" s="6">
        <v>1</v>
      </c>
      <c r="F43" s="33"/>
      <c r="G43" s="6" t="s">
        <v>134</v>
      </c>
      <c r="H43" s="6"/>
      <c r="I43" s="7" t="s">
        <v>14</v>
      </c>
      <c r="J43" s="6" t="s">
        <v>236</v>
      </c>
      <c r="K43" s="15">
        <v>2</v>
      </c>
      <c r="L43" s="7">
        <v>62.12</v>
      </c>
      <c r="M43" s="18">
        <f t="shared" si="1"/>
        <v>430.62769545991483</v>
      </c>
      <c r="N43" s="6" t="s">
        <v>135</v>
      </c>
      <c r="O43" s="6"/>
      <c r="P43" s="6"/>
      <c r="Q43" s="6"/>
    </row>
    <row r="44" spans="1:17" ht="12.75">
      <c r="A44" s="15">
        <v>17</v>
      </c>
      <c r="B44" s="6" t="s">
        <v>93</v>
      </c>
      <c r="C44" s="6"/>
      <c r="D44" s="6">
        <v>1995</v>
      </c>
      <c r="E44" s="6">
        <v>2</v>
      </c>
      <c r="F44" s="33"/>
      <c r="G44" s="6" t="s">
        <v>2</v>
      </c>
      <c r="H44" s="6" t="s">
        <v>92</v>
      </c>
      <c r="I44" s="7" t="s">
        <v>14</v>
      </c>
      <c r="J44" s="6" t="s">
        <v>219</v>
      </c>
      <c r="K44" s="15">
        <v>2</v>
      </c>
      <c r="L44" s="7">
        <v>63.19</v>
      </c>
      <c r="M44" s="18">
        <f t="shared" si="1"/>
        <v>409.12049180519404</v>
      </c>
      <c r="N44" s="6" t="s">
        <v>85</v>
      </c>
      <c r="O44" s="6"/>
      <c r="P44" s="6"/>
      <c r="Q44" s="6"/>
    </row>
    <row r="45" spans="1:17" ht="12.75">
      <c r="A45" s="15">
        <v>18</v>
      </c>
      <c r="B45" s="6" t="s">
        <v>130</v>
      </c>
      <c r="C45" s="6"/>
      <c r="D45" s="6">
        <v>1995</v>
      </c>
      <c r="E45" s="6">
        <v>2</v>
      </c>
      <c r="F45" s="33"/>
      <c r="G45" s="6" t="s">
        <v>120</v>
      </c>
      <c r="H45" s="6"/>
      <c r="I45" s="7" t="s">
        <v>14</v>
      </c>
      <c r="J45" s="6" t="s">
        <v>215</v>
      </c>
      <c r="K45" s="15">
        <v>2</v>
      </c>
      <c r="L45" s="7">
        <v>63.48</v>
      </c>
      <c r="M45" s="18">
        <f t="shared" si="1"/>
        <v>403.5390289394933</v>
      </c>
      <c r="N45" s="6" t="s">
        <v>131</v>
      </c>
      <c r="O45" s="6"/>
      <c r="P45" s="6"/>
      <c r="Q45" s="6"/>
    </row>
    <row r="46" spans="1:17" ht="12.75">
      <c r="A46" s="15">
        <v>19</v>
      </c>
      <c r="B46" s="6" t="s">
        <v>38</v>
      </c>
      <c r="C46" s="6"/>
      <c r="D46" s="6">
        <v>1994</v>
      </c>
      <c r="E46" s="6">
        <v>2</v>
      </c>
      <c r="F46" s="33"/>
      <c r="G46" s="6" t="s">
        <v>2</v>
      </c>
      <c r="H46" s="6" t="s">
        <v>32</v>
      </c>
      <c r="I46" s="7" t="s">
        <v>14</v>
      </c>
      <c r="J46" s="6" t="s">
        <v>216</v>
      </c>
      <c r="K46" s="15">
        <v>2</v>
      </c>
      <c r="L46" s="7">
        <v>63.53</v>
      </c>
      <c r="M46" s="18">
        <f t="shared" si="1"/>
        <v>402.5869869553015</v>
      </c>
      <c r="N46" s="6" t="s">
        <v>33</v>
      </c>
      <c r="O46" s="6"/>
      <c r="P46" s="6"/>
      <c r="Q46" s="6"/>
    </row>
    <row r="47" spans="1:17" ht="12.75">
      <c r="A47" s="15">
        <v>20</v>
      </c>
      <c r="B47" s="6" t="s">
        <v>88</v>
      </c>
      <c r="C47" s="6"/>
      <c r="D47" s="6">
        <v>1994</v>
      </c>
      <c r="E47" s="6">
        <v>1</v>
      </c>
      <c r="F47" s="33"/>
      <c r="G47" s="6" t="s">
        <v>2</v>
      </c>
      <c r="H47" s="6" t="s">
        <v>82</v>
      </c>
      <c r="I47" s="7" t="s">
        <v>14</v>
      </c>
      <c r="J47" s="6" t="s">
        <v>213</v>
      </c>
      <c r="K47" s="15">
        <v>2</v>
      </c>
      <c r="L47" s="7">
        <v>63.54</v>
      </c>
      <c r="M47" s="18">
        <f t="shared" si="1"/>
        <v>402.3969380267533</v>
      </c>
      <c r="N47" s="6" t="s">
        <v>85</v>
      </c>
      <c r="O47" s="6"/>
      <c r="P47" s="6"/>
      <c r="Q47" s="6"/>
    </row>
    <row r="48" spans="1:17" ht="12.75">
      <c r="A48" s="15">
        <v>21</v>
      </c>
      <c r="B48" s="6" t="s">
        <v>17</v>
      </c>
      <c r="C48" s="6" t="s">
        <v>18</v>
      </c>
      <c r="D48" s="6">
        <v>1995</v>
      </c>
      <c r="E48" s="6">
        <v>2</v>
      </c>
      <c r="F48" s="34"/>
      <c r="G48" s="6" t="s">
        <v>2</v>
      </c>
      <c r="H48" s="6" t="s">
        <v>3</v>
      </c>
      <c r="I48" s="7" t="s">
        <v>14</v>
      </c>
      <c r="J48" s="6" t="s">
        <v>214</v>
      </c>
      <c r="K48" s="15">
        <v>2</v>
      </c>
      <c r="L48" s="7">
        <v>63.83</v>
      </c>
      <c r="M48" s="18">
        <f t="shared" si="1"/>
        <v>396.9371668251498</v>
      </c>
      <c r="N48" s="19" t="s">
        <v>19</v>
      </c>
      <c r="O48" s="19"/>
      <c r="P48" s="19"/>
      <c r="Q48" s="19"/>
    </row>
    <row r="49" spans="1:17" ht="12.75">
      <c r="A49" s="15">
        <v>22</v>
      </c>
      <c r="B49" s="6" t="s">
        <v>146</v>
      </c>
      <c r="C49" s="6"/>
      <c r="D49" s="6">
        <v>1995</v>
      </c>
      <c r="E49" s="6">
        <v>2</v>
      </c>
      <c r="F49" s="33"/>
      <c r="G49" s="6" t="s">
        <v>134</v>
      </c>
      <c r="H49" s="6"/>
      <c r="I49" s="7" t="s">
        <v>14</v>
      </c>
      <c r="J49" s="6" t="s">
        <v>218</v>
      </c>
      <c r="K49" s="15">
        <v>2</v>
      </c>
      <c r="L49" s="7">
        <v>63.86</v>
      </c>
      <c r="M49" s="18">
        <f t="shared" si="1"/>
        <v>396.3780129707209</v>
      </c>
      <c r="N49" s="6" t="s">
        <v>143</v>
      </c>
      <c r="O49" s="6"/>
      <c r="P49" s="6"/>
      <c r="Q49" s="6"/>
    </row>
    <row r="50" spans="1:17" ht="12.75">
      <c r="A50" s="15">
        <v>23</v>
      </c>
      <c r="B50" s="6" t="s">
        <v>73</v>
      </c>
      <c r="C50" s="6"/>
      <c r="D50" s="6">
        <v>1995</v>
      </c>
      <c r="E50" s="6">
        <v>2</v>
      </c>
      <c r="F50" s="33"/>
      <c r="G50" s="6" t="s">
        <v>2</v>
      </c>
      <c r="H50" s="6" t="s">
        <v>3</v>
      </c>
      <c r="I50" s="7" t="s">
        <v>14</v>
      </c>
      <c r="J50" s="6" t="s">
        <v>220</v>
      </c>
      <c r="K50" s="15">
        <v>2</v>
      </c>
      <c r="L50" s="7">
        <v>64.43</v>
      </c>
      <c r="M50" s="18">
        <f t="shared" si="1"/>
        <v>385.9507638559062</v>
      </c>
      <c r="N50" s="6" t="s">
        <v>71</v>
      </c>
      <c r="O50" s="6"/>
      <c r="P50" s="6"/>
      <c r="Q50" s="6"/>
    </row>
    <row r="51" spans="1:17" ht="12.75">
      <c r="A51" s="15">
        <v>24</v>
      </c>
      <c r="B51" s="6" t="s">
        <v>114</v>
      </c>
      <c r="C51" s="6"/>
      <c r="D51" s="6">
        <v>1995</v>
      </c>
      <c r="E51" s="6">
        <v>2</v>
      </c>
      <c r="F51" s="33"/>
      <c r="G51" s="6" t="s">
        <v>106</v>
      </c>
      <c r="H51" s="6" t="s">
        <v>107</v>
      </c>
      <c r="I51" s="7" t="s">
        <v>14</v>
      </c>
      <c r="J51" s="6" t="s">
        <v>222</v>
      </c>
      <c r="K51" s="15">
        <v>2</v>
      </c>
      <c r="L51" s="7">
        <v>65.44</v>
      </c>
      <c r="M51" s="18">
        <f t="shared" si="1"/>
        <v>368.35487919307747</v>
      </c>
      <c r="N51" s="6" t="s">
        <v>110</v>
      </c>
      <c r="O51" s="6"/>
      <c r="P51" s="6"/>
      <c r="Q51" s="6"/>
    </row>
    <row r="52" spans="1:17" ht="12.75">
      <c r="A52" s="15">
        <v>25</v>
      </c>
      <c r="B52" s="6" t="s">
        <v>37</v>
      </c>
      <c r="C52" s="6"/>
      <c r="D52" s="6">
        <v>1995</v>
      </c>
      <c r="E52" s="6">
        <v>2</v>
      </c>
      <c r="F52" s="34"/>
      <c r="G52" s="6" t="s">
        <v>2</v>
      </c>
      <c r="H52" s="6" t="s">
        <v>32</v>
      </c>
      <c r="I52" s="7" t="s">
        <v>14</v>
      </c>
      <c r="J52" s="6" t="s">
        <v>244</v>
      </c>
      <c r="K52" s="15">
        <v>2</v>
      </c>
      <c r="L52" s="7">
        <v>65.92</v>
      </c>
      <c r="M52" s="18">
        <f t="shared" si="1"/>
        <v>360.366741467613</v>
      </c>
      <c r="N52" s="6" t="s">
        <v>33</v>
      </c>
      <c r="O52" s="6"/>
      <c r="P52" s="6"/>
      <c r="Q52" s="6"/>
    </row>
    <row r="53" spans="1:17" ht="12.75">
      <c r="A53" s="15">
        <v>26</v>
      </c>
      <c r="B53" s="6" t="s">
        <v>138</v>
      </c>
      <c r="C53" s="6"/>
      <c r="D53" s="6">
        <v>1994</v>
      </c>
      <c r="E53" s="6">
        <v>3</v>
      </c>
      <c r="F53" s="33"/>
      <c r="G53" s="6" t="s">
        <v>134</v>
      </c>
      <c r="H53" s="6"/>
      <c r="I53" s="7" t="s">
        <v>14</v>
      </c>
      <c r="J53" s="6" t="s">
        <v>227</v>
      </c>
      <c r="K53" s="15">
        <v>2</v>
      </c>
      <c r="L53" s="7">
        <v>66.79</v>
      </c>
      <c r="M53" s="18">
        <f t="shared" si="1"/>
        <v>346.4670740716447</v>
      </c>
      <c r="N53" s="6" t="s">
        <v>135</v>
      </c>
      <c r="O53" s="6"/>
      <c r="P53" s="6"/>
      <c r="Q53" s="6"/>
    </row>
    <row r="54" spans="1:17" ht="12.75">
      <c r="A54" s="15">
        <v>27</v>
      </c>
      <c r="B54" s="6" t="s">
        <v>127</v>
      </c>
      <c r="C54" s="6"/>
      <c r="D54" s="6">
        <v>1995</v>
      </c>
      <c r="E54" s="6">
        <v>2</v>
      </c>
      <c r="F54" s="33"/>
      <c r="G54" s="6" t="s">
        <v>120</v>
      </c>
      <c r="H54" s="6"/>
      <c r="I54" s="7" t="s">
        <v>14</v>
      </c>
      <c r="J54" s="6" t="s">
        <v>226</v>
      </c>
      <c r="K54" s="15">
        <v>3</v>
      </c>
      <c r="L54" s="7">
        <v>67.46</v>
      </c>
      <c r="M54" s="18">
        <f t="shared" si="1"/>
        <v>336.24612514009635</v>
      </c>
      <c r="N54" s="6" t="s">
        <v>121</v>
      </c>
      <c r="O54" s="6"/>
      <c r="P54" s="6"/>
      <c r="Q54" s="6"/>
    </row>
    <row r="55" spans="1:17" ht="12.75">
      <c r="A55" s="15">
        <v>28</v>
      </c>
      <c r="B55" s="6" t="s">
        <v>159</v>
      </c>
      <c r="C55" s="6"/>
      <c r="D55" s="6">
        <v>1995</v>
      </c>
      <c r="E55" s="6">
        <v>2</v>
      </c>
      <c r="F55" s="33"/>
      <c r="G55" s="6" t="s">
        <v>134</v>
      </c>
      <c r="H55" s="6"/>
      <c r="I55" s="7" t="s">
        <v>14</v>
      </c>
      <c r="J55" s="6" t="s">
        <v>223</v>
      </c>
      <c r="K55" s="15">
        <v>3</v>
      </c>
      <c r="L55" s="7">
        <v>67.77</v>
      </c>
      <c r="M55" s="18">
        <f t="shared" si="1"/>
        <v>331.6529326571461</v>
      </c>
      <c r="N55" s="6" t="s">
        <v>149</v>
      </c>
      <c r="O55" s="6"/>
      <c r="P55" s="6"/>
      <c r="Q55" s="6"/>
    </row>
    <row r="56" spans="1:17" ht="12.75">
      <c r="A56" s="15">
        <v>29</v>
      </c>
      <c r="B56" s="6" t="s">
        <v>165</v>
      </c>
      <c r="C56" s="6"/>
      <c r="D56" s="6">
        <v>1994</v>
      </c>
      <c r="E56" s="6">
        <v>2</v>
      </c>
      <c r="F56" s="34"/>
      <c r="G56" s="6" t="s">
        <v>134</v>
      </c>
      <c r="H56" s="6"/>
      <c r="I56" s="7" t="s">
        <v>14</v>
      </c>
      <c r="J56" s="6" t="s">
        <v>225</v>
      </c>
      <c r="K56" s="15">
        <v>3</v>
      </c>
      <c r="L56" s="7">
        <v>68.24</v>
      </c>
      <c r="M56" s="18">
        <f t="shared" si="1"/>
        <v>324.84728723004645</v>
      </c>
      <c r="N56" s="6" t="s">
        <v>162</v>
      </c>
      <c r="O56" s="6"/>
      <c r="P56" s="6"/>
      <c r="Q56" s="6"/>
    </row>
    <row r="57" spans="1:17" ht="12.75">
      <c r="A57" s="15">
        <v>30</v>
      </c>
      <c r="B57" s="6" t="s">
        <v>144</v>
      </c>
      <c r="C57" s="6"/>
      <c r="D57" s="6">
        <v>1995</v>
      </c>
      <c r="E57" s="6">
        <v>3</v>
      </c>
      <c r="F57" s="33"/>
      <c r="G57" s="6" t="s">
        <v>134</v>
      </c>
      <c r="H57" s="6"/>
      <c r="I57" s="7" t="s">
        <v>14</v>
      </c>
      <c r="J57" s="6" t="s">
        <v>231</v>
      </c>
      <c r="K57" s="15">
        <v>3</v>
      </c>
      <c r="L57" s="7">
        <v>68.63</v>
      </c>
      <c r="M57" s="18">
        <f t="shared" si="1"/>
        <v>319.3407214952737</v>
      </c>
      <c r="N57" s="6" t="s">
        <v>143</v>
      </c>
      <c r="O57" s="6"/>
      <c r="P57" s="6"/>
      <c r="Q57" s="6"/>
    </row>
    <row r="58" spans="1:17" ht="12.75">
      <c r="A58" s="15">
        <v>31</v>
      </c>
      <c r="B58" s="6" t="s">
        <v>142</v>
      </c>
      <c r="C58" s="6"/>
      <c r="D58" s="6">
        <v>1995</v>
      </c>
      <c r="E58" s="6">
        <v>3</v>
      </c>
      <c r="F58" s="33"/>
      <c r="G58" s="6" t="s">
        <v>134</v>
      </c>
      <c r="H58" s="6"/>
      <c r="I58" s="7" t="s">
        <v>14</v>
      </c>
      <c r="J58" s="6" t="s">
        <v>230</v>
      </c>
      <c r="K58" s="15">
        <v>3</v>
      </c>
      <c r="L58" s="7">
        <v>68.87</v>
      </c>
      <c r="M58" s="18">
        <f t="shared" si="1"/>
        <v>316.0138012052682</v>
      </c>
      <c r="N58" s="6" t="s">
        <v>143</v>
      </c>
      <c r="O58" s="6"/>
      <c r="P58" s="6"/>
      <c r="Q58" s="6"/>
    </row>
    <row r="59" spans="1:17" ht="12.75">
      <c r="A59" s="15">
        <v>32</v>
      </c>
      <c r="B59" s="6" t="s">
        <v>228</v>
      </c>
      <c r="C59" s="6"/>
      <c r="D59" s="6">
        <v>1996</v>
      </c>
      <c r="E59" s="6">
        <v>3</v>
      </c>
      <c r="F59" s="33"/>
      <c r="G59" s="6" t="s">
        <v>134</v>
      </c>
      <c r="H59" s="6"/>
      <c r="I59" s="7" t="s">
        <v>14</v>
      </c>
      <c r="J59" s="6" t="s">
        <v>229</v>
      </c>
      <c r="K59" s="15">
        <v>3</v>
      </c>
      <c r="L59" s="7">
        <v>69.47</v>
      </c>
      <c r="M59" s="18">
        <f t="shared" si="1"/>
        <v>307.8962519433082</v>
      </c>
      <c r="N59" s="6" t="s">
        <v>135</v>
      </c>
      <c r="O59" s="6"/>
      <c r="P59" s="6"/>
      <c r="Q59" s="6"/>
    </row>
    <row r="60" spans="1:17" ht="12.75">
      <c r="A60" s="15">
        <v>33</v>
      </c>
      <c r="B60" s="6" t="s">
        <v>118</v>
      </c>
      <c r="C60" s="6"/>
      <c r="D60" s="6">
        <v>1995</v>
      </c>
      <c r="E60" s="6">
        <v>2</v>
      </c>
      <c r="F60" s="33"/>
      <c r="G60" s="6" t="s">
        <v>106</v>
      </c>
      <c r="H60" s="6" t="s">
        <v>107</v>
      </c>
      <c r="I60" s="7" t="s">
        <v>14</v>
      </c>
      <c r="J60" s="6" t="s">
        <v>224</v>
      </c>
      <c r="K60" s="15">
        <v>3</v>
      </c>
      <c r="L60" s="7">
        <v>70.64</v>
      </c>
      <c r="M60" s="18">
        <f t="shared" si="1"/>
        <v>292.84932485862845</v>
      </c>
      <c r="N60" s="6" t="s">
        <v>110</v>
      </c>
      <c r="O60" s="6"/>
      <c r="P60" s="6"/>
      <c r="Q60" s="6"/>
    </row>
    <row r="61" spans="1:17" ht="12.75">
      <c r="A61" s="15">
        <v>34</v>
      </c>
      <c r="B61" s="6" t="s">
        <v>145</v>
      </c>
      <c r="C61" s="6"/>
      <c r="D61" s="6">
        <v>1995</v>
      </c>
      <c r="E61" s="6">
        <v>2</v>
      </c>
      <c r="F61" s="33"/>
      <c r="G61" s="6" t="s">
        <v>134</v>
      </c>
      <c r="H61" s="6"/>
      <c r="I61" s="7" t="s">
        <v>14</v>
      </c>
      <c r="J61" s="6" t="s">
        <v>221</v>
      </c>
      <c r="K61" s="15">
        <v>3</v>
      </c>
      <c r="L61" s="7">
        <v>70.95</v>
      </c>
      <c r="M61" s="18">
        <f t="shared" si="1"/>
        <v>289.0274554580691</v>
      </c>
      <c r="N61" s="6" t="s">
        <v>143</v>
      </c>
      <c r="O61" s="6"/>
      <c r="P61" s="6"/>
      <c r="Q61" s="6"/>
    </row>
    <row r="62" spans="1:17" ht="12.75">
      <c r="A62" s="15"/>
      <c r="B62" s="6"/>
      <c r="C62" s="6"/>
      <c r="D62" s="6"/>
      <c r="E62" s="6"/>
      <c r="F62" s="33"/>
      <c r="G62" s="6"/>
      <c r="H62" s="6"/>
      <c r="I62" s="7"/>
      <c r="J62" s="6"/>
      <c r="K62" s="15"/>
      <c r="L62" s="7"/>
      <c r="M62" s="11"/>
      <c r="N62" s="6"/>
      <c r="O62" s="6"/>
      <c r="P62" s="6"/>
      <c r="Q62" s="6"/>
    </row>
    <row r="63" spans="1:17" ht="12.75">
      <c r="A63" s="15"/>
      <c r="B63" s="6"/>
      <c r="C63" s="6"/>
      <c r="D63" s="6"/>
      <c r="E63" s="17" t="s">
        <v>361</v>
      </c>
      <c r="F63" s="33"/>
      <c r="G63" s="6"/>
      <c r="H63" s="6"/>
      <c r="I63" s="7"/>
      <c r="J63" s="6"/>
      <c r="K63" s="15"/>
      <c r="L63" s="7"/>
      <c r="M63" s="11"/>
      <c r="N63" s="6"/>
      <c r="O63" s="6"/>
      <c r="P63" s="6"/>
      <c r="Q63" s="6"/>
    </row>
    <row r="64" spans="1:17" ht="12.75">
      <c r="A64" s="15">
        <v>1</v>
      </c>
      <c r="B64" s="6" t="s">
        <v>23</v>
      </c>
      <c r="C64" s="6"/>
      <c r="D64" s="6">
        <v>1996</v>
      </c>
      <c r="E64" s="6" t="s">
        <v>1</v>
      </c>
      <c r="F64" s="34"/>
      <c r="G64" s="6" t="s">
        <v>2</v>
      </c>
      <c r="H64" s="6" t="s">
        <v>608</v>
      </c>
      <c r="I64" s="7" t="s">
        <v>24</v>
      </c>
      <c r="J64" s="6" t="s">
        <v>625</v>
      </c>
      <c r="K64" s="15" t="s">
        <v>1</v>
      </c>
      <c r="L64" s="7">
        <v>67.89</v>
      </c>
      <c r="M64" s="18">
        <v>516</v>
      </c>
      <c r="N64" s="6" t="s">
        <v>25</v>
      </c>
      <c r="O64" s="6"/>
      <c r="P64" s="6"/>
      <c r="Q64" s="6"/>
    </row>
    <row r="65" spans="1:17" ht="12.75">
      <c r="A65" s="15">
        <v>2</v>
      </c>
      <c r="B65" s="6" t="s">
        <v>52</v>
      </c>
      <c r="C65" s="6"/>
      <c r="D65" s="6">
        <v>1996</v>
      </c>
      <c r="E65" s="6">
        <v>1</v>
      </c>
      <c r="F65" s="33"/>
      <c r="G65" s="6" t="s">
        <v>40</v>
      </c>
      <c r="H65" s="6"/>
      <c r="I65" s="7" t="s">
        <v>24</v>
      </c>
      <c r="J65" s="6" t="s">
        <v>245</v>
      </c>
      <c r="K65" s="15">
        <v>2</v>
      </c>
      <c r="L65" s="7">
        <v>75.75</v>
      </c>
      <c r="M65" s="18">
        <f aca="true" t="shared" si="2" ref="M65:M75">SUM(1000*(56.06/L65)^3)</f>
        <v>405.33244531610643</v>
      </c>
      <c r="N65" s="6" t="s">
        <v>42</v>
      </c>
      <c r="O65" s="6"/>
      <c r="P65" s="6"/>
      <c r="Q65" s="6"/>
    </row>
    <row r="66" spans="1:17" ht="12.75">
      <c r="A66" s="15">
        <v>3</v>
      </c>
      <c r="B66" s="6" t="s">
        <v>80</v>
      </c>
      <c r="C66" s="6"/>
      <c r="D66" s="6">
        <v>1997</v>
      </c>
      <c r="E66" s="6">
        <v>1</v>
      </c>
      <c r="F66" s="33"/>
      <c r="G66" s="6" t="s">
        <v>56</v>
      </c>
      <c r="H66" s="6"/>
      <c r="I66" s="7" t="s">
        <v>24</v>
      </c>
      <c r="J66" s="6" t="s">
        <v>248</v>
      </c>
      <c r="K66" s="15">
        <v>2</v>
      </c>
      <c r="L66" s="7">
        <v>77.95</v>
      </c>
      <c r="M66" s="18">
        <f t="shared" si="2"/>
        <v>371.97257546255645</v>
      </c>
      <c r="N66" s="6" t="s">
        <v>78</v>
      </c>
      <c r="O66" s="6"/>
      <c r="P66" s="6"/>
      <c r="Q66" s="6"/>
    </row>
    <row r="67" spans="1:17" ht="12.75">
      <c r="A67" s="15">
        <v>4</v>
      </c>
      <c r="B67" s="6" t="s">
        <v>60</v>
      </c>
      <c r="C67" s="6"/>
      <c r="D67" s="6">
        <v>1997</v>
      </c>
      <c r="E67" s="6">
        <v>2</v>
      </c>
      <c r="F67" s="33"/>
      <c r="G67" s="6" t="s">
        <v>56</v>
      </c>
      <c r="H67" s="6" t="s">
        <v>57</v>
      </c>
      <c r="I67" s="7" t="s">
        <v>24</v>
      </c>
      <c r="J67" s="6" t="s">
        <v>246</v>
      </c>
      <c r="K67" s="15">
        <v>2</v>
      </c>
      <c r="L67" s="7">
        <v>78.41</v>
      </c>
      <c r="M67" s="18">
        <f t="shared" si="2"/>
        <v>365.46426545003027</v>
      </c>
      <c r="N67" s="6" t="s">
        <v>58</v>
      </c>
      <c r="O67" s="6"/>
      <c r="P67" s="6"/>
      <c r="Q67" s="6"/>
    </row>
    <row r="68" spans="1:17" ht="12.75">
      <c r="A68" s="15">
        <v>5</v>
      </c>
      <c r="B68" s="6" t="s">
        <v>166</v>
      </c>
      <c r="C68" s="6"/>
      <c r="D68" s="6">
        <v>1998</v>
      </c>
      <c r="E68" s="6">
        <v>1</v>
      </c>
      <c r="F68" s="33"/>
      <c r="G68" s="6" t="s">
        <v>56</v>
      </c>
      <c r="H68" s="6"/>
      <c r="I68" s="7" t="s">
        <v>24</v>
      </c>
      <c r="J68" s="6" t="s">
        <v>249</v>
      </c>
      <c r="K68" s="15">
        <v>2</v>
      </c>
      <c r="L68" s="7">
        <v>78.72</v>
      </c>
      <c r="M68" s="18">
        <f t="shared" si="2"/>
        <v>361.16364214389364</v>
      </c>
      <c r="N68" s="6" t="s">
        <v>78</v>
      </c>
      <c r="O68" s="6"/>
      <c r="P68" s="6"/>
      <c r="Q68" s="6"/>
    </row>
    <row r="69" spans="1:17" ht="12.75">
      <c r="A69" s="15">
        <v>6</v>
      </c>
      <c r="B69" s="6" t="s">
        <v>179</v>
      </c>
      <c r="C69" s="6"/>
      <c r="D69" s="6">
        <v>1996</v>
      </c>
      <c r="E69" s="6">
        <v>2</v>
      </c>
      <c r="F69" s="33"/>
      <c r="G69" s="6" t="s">
        <v>2</v>
      </c>
      <c r="H69" s="6" t="s">
        <v>82</v>
      </c>
      <c r="I69" s="7" t="s">
        <v>24</v>
      </c>
      <c r="J69" s="6" t="s">
        <v>247</v>
      </c>
      <c r="K69" s="15">
        <v>2</v>
      </c>
      <c r="L69" s="7">
        <v>81.42</v>
      </c>
      <c r="M69" s="18">
        <f t="shared" si="2"/>
        <v>326.41190202664876</v>
      </c>
      <c r="N69" s="6" t="s">
        <v>176</v>
      </c>
      <c r="O69" s="6"/>
      <c r="P69" s="6"/>
      <c r="Q69" s="6"/>
    </row>
    <row r="70" spans="1:17" ht="12.75">
      <c r="A70" s="15">
        <v>7</v>
      </c>
      <c r="B70" s="6" t="s">
        <v>112</v>
      </c>
      <c r="C70" s="6"/>
      <c r="D70" s="6">
        <v>1997</v>
      </c>
      <c r="E70" s="6">
        <v>2</v>
      </c>
      <c r="F70" s="33"/>
      <c r="G70" s="6" t="s">
        <v>106</v>
      </c>
      <c r="H70" s="6" t="s">
        <v>107</v>
      </c>
      <c r="I70" s="7" t="s">
        <v>24</v>
      </c>
      <c r="J70" s="6" t="s">
        <v>256</v>
      </c>
      <c r="K70" s="15">
        <v>3</v>
      </c>
      <c r="L70" s="7">
        <v>85.07</v>
      </c>
      <c r="M70" s="18">
        <f t="shared" si="2"/>
        <v>286.1738734526221</v>
      </c>
      <c r="N70" s="6" t="s">
        <v>110</v>
      </c>
      <c r="O70" s="6"/>
      <c r="P70" s="6"/>
      <c r="Q70" s="6"/>
    </row>
    <row r="71" spans="1:17" ht="12.75">
      <c r="A71" s="15">
        <v>8</v>
      </c>
      <c r="B71" s="6" t="s">
        <v>133</v>
      </c>
      <c r="C71" s="6"/>
      <c r="D71" s="6">
        <v>1997</v>
      </c>
      <c r="E71" s="6">
        <v>2</v>
      </c>
      <c r="F71" s="33"/>
      <c r="G71" s="6" t="s">
        <v>134</v>
      </c>
      <c r="H71" s="6"/>
      <c r="I71" s="7" t="s">
        <v>24</v>
      </c>
      <c r="J71" s="6" t="s">
        <v>250</v>
      </c>
      <c r="K71" s="15">
        <v>2</v>
      </c>
      <c r="L71" s="7">
        <v>89.78</v>
      </c>
      <c r="M71" s="18">
        <f t="shared" si="2"/>
        <v>243.45599709992538</v>
      </c>
      <c r="N71" s="6" t="s">
        <v>135</v>
      </c>
      <c r="O71" s="6"/>
      <c r="P71" s="6"/>
      <c r="Q71" s="6"/>
    </row>
    <row r="72" spans="1:17" ht="12.75">
      <c r="A72" s="15">
        <v>9</v>
      </c>
      <c r="B72" s="6" t="s">
        <v>53</v>
      </c>
      <c r="C72" s="6"/>
      <c r="D72" s="6">
        <v>1996</v>
      </c>
      <c r="E72" s="6"/>
      <c r="F72" s="33"/>
      <c r="G72" s="6" t="s">
        <v>40</v>
      </c>
      <c r="H72" s="6"/>
      <c r="I72" s="7" t="s">
        <v>24</v>
      </c>
      <c r="J72" s="6" t="s">
        <v>254</v>
      </c>
      <c r="K72" s="15">
        <v>3</v>
      </c>
      <c r="L72" s="7">
        <v>91.2</v>
      </c>
      <c r="M72" s="18">
        <f t="shared" si="2"/>
        <v>232.26018374876142</v>
      </c>
      <c r="N72" s="6" t="s">
        <v>55</v>
      </c>
      <c r="O72" s="6"/>
      <c r="P72" s="6"/>
      <c r="Q72" s="6"/>
    </row>
    <row r="73" spans="1:17" ht="12.75">
      <c r="A73" s="15">
        <v>10</v>
      </c>
      <c r="B73" s="6" t="s">
        <v>111</v>
      </c>
      <c r="C73" s="6"/>
      <c r="D73" s="6">
        <v>1997</v>
      </c>
      <c r="E73" s="6">
        <v>2</v>
      </c>
      <c r="F73" s="33"/>
      <c r="G73" s="6" t="s">
        <v>106</v>
      </c>
      <c r="H73" s="6" t="s">
        <v>107</v>
      </c>
      <c r="I73" s="7" t="s">
        <v>24</v>
      </c>
      <c r="J73" s="6" t="s">
        <v>251</v>
      </c>
      <c r="K73" s="15" t="s">
        <v>252</v>
      </c>
      <c r="L73" s="7">
        <v>96.77</v>
      </c>
      <c r="M73" s="18">
        <f t="shared" si="2"/>
        <v>194.41826230525024</v>
      </c>
      <c r="N73" s="6" t="s">
        <v>110</v>
      </c>
      <c r="O73" s="6"/>
      <c r="P73" s="6"/>
      <c r="Q73" s="6"/>
    </row>
    <row r="74" spans="1:17" ht="12.75">
      <c r="A74" s="15">
        <v>11</v>
      </c>
      <c r="B74" s="6" t="s">
        <v>153</v>
      </c>
      <c r="C74" s="6"/>
      <c r="D74" s="6">
        <v>1999</v>
      </c>
      <c r="E74" s="6">
        <v>2</v>
      </c>
      <c r="F74" s="33"/>
      <c r="G74" s="6" t="s">
        <v>134</v>
      </c>
      <c r="H74" s="6"/>
      <c r="I74" s="7" t="s">
        <v>24</v>
      </c>
      <c r="J74" s="6" t="s">
        <v>255</v>
      </c>
      <c r="K74" s="15" t="s">
        <v>252</v>
      </c>
      <c r="L74" s="7">
        <v>98.33</v>
      </c>
      <c r="M74" s="18">
        <f t="shared" si="2"/>
        <v>185.31098426555147</v>
      </c>
      <c r="N74" s="6" t="s">
        <v>149</v>
      </c>
      <c r="O74" s="6"/>
      <c r="P74" s="6"/>
      <c r="Q74" s="6"/>
    </row>
    <row r="75" spans="1:17" ht="12.75">
      <c r="A75" s="15">
        <v>12</v>
      </c>
      <c r="B75" s="6" t="s">
        <v>31</v>
      </c>
      <c r="C75" s="6"/>
      <c r="D75" s="6">
        <v>1997</v>
      </c>
      <c r="E75" s="6">
        <v>3</v>
      </c>
      <c r="F75" s="33"/>
      <c r="G75" s="6" t="s">
        <v>2</v>
      </c>
      <c r="H75" s="6" t="s">
        <v>32</v>
      </c>
      <c r="I75" s="7" t="s">
        <v>24</v>
      </c>
      <c r="J75" s="6" t="s">
        <v>253</v>
      </c>
      <c r="K75" s="15" t="s">
        <v>252</v>
      </c>
      <c r="L75" s="7">
        <v>100.13</v>
      </c>
      <c r="M75" s="18">
        <f t="shared" si="2"/>
        <v>175.49576139747538</v>
      </c>
      <c r="N75" s="6" t="s">
        <v>33</v>
      </c>
      <c r="O75" s="6"/>
      <c r="P75" s="6"/>
      <c r="Q75" s="6"/>
    </row>
    <row r="76" spans="1:17" ht="12.75">
      <c r="A76" s="15"/>
      <c r="B76" s="6"/>
      <c r="C76" s="6"/>
      <c r="D76" s="6"/>
      <c r="E76" s="6"/>
      <c r="F76" s="33"/>
      <c r="G76" s="6"/>
      <c r="H76" s="6"/>
      <c r="I76" s="7"/>
      <c r="J76" s="6"/>
      <c r="K76" s="15"/>
      <c r="L76" s="7"/>
      <c r="M76" s="11"/>
      <c r="N76" s="6"/>
      <c r="O76" s="6"/>
      <c r="P76" s="6"/>
      <c r="Q76" s="6"/>
    </row>
    <row r="77" spans="1:17" ht="12.75">
      <c r="A77" s="15"/>
      <c r="B77" s="6"/>
      <c r="C77" s="6"/>
      <c r="D77" s="6"/>
      <c r="E77" s="17" t="s">
        <v>188</v>
      </c>
      <c r="F77" s="33"/>
      <c r="G77" s="6"/>
      <c r="H77" s="6"/>
      <c r="I77" s="7"/>
      <c r="J77" s="6"/>
      <c r="K77" s="15"/>
      <c r="L77" s="7"/>
      <c r="M77" s="11"/>
      <c r="N77" s="6"/>
      <c r="O77" s="6"/>
      <c r="P77" s="6"/>
      <c r="Q77" s="6"/>
    </row>
    <row r="78" spans="1:17" ht="12.75">
      <c r="A78" s="15">
        <v>1</v>
      </c>
      <c r="B78" s="6" t="s">
        <v>45</v>
      </c>
      <c r="C78" s="6"/>
      <c r="D78" s="6">
        <v>1994</v>
      </c>
      <c r="E78" s="6" t="s">
        <v>1</v>
      </c>
      <c r="F78" s="33"/>
      <c r="G78" s="6" t="s">
        <v>40</v>
      </c>
      <c r="H78" s="6"/>
      <c r="I78" s="7" t="s">
        <v>10</v>
      </c>
      <c r="J78" s="6" t="s">
        <v>257</v>
      </c>
      <c r="K78" s="15">
        <v>2</v>
      </c>
      <c r="L78" s="7">
        <v>148.04</v>
      </c>
      <c r="M78" s="18">
        <f>SUM(1000*(111.92/L78)^3)</f>
        <v>432.1016007442316</v>
      </c>
      <c r="N78" s="6" t="s">
        <v>42</v>
      </c>
      <c r="O78" s="6"/>
      <c r="P78" s="6"/>
      <c r="Q78" s="6"/>
    </row>
    <row r="79" spans="1:17" ht="12.75">
      <c r="A79" s="15">
        <v>2</v>
      </c>
      <c r="B79" s="6" t="s">
        <v>94</v>
      </c>
      <c r="C79" s="6"/>
      <c r="D79" s="6">
        <v>1995</v>
      </c>
      <c r="E79" s="6">
        <v>2</v>
      </c>
      <c r="F79" s="33"/>
      <c r="G79" s="6" t="s">
        <v>2</v>
      </c>
      <c r="H79" s="6" t="s">
        <v>92</v>
      </c>
      <c r="I79" s="7" t="s">
        <v>10</v>
      </c>
      <c r="J79" s="6" t="s">
        <v>260</v>
      </c>
      <c r="K79" s="15">
        <v>2</v>
      </c>
      <c r="L79" s="7">
        <v>153.72</v>
      </c>
      <c r="M79" s="18">
        <f aca="true" t="shared" si="3" ref="M79:M86">SUM(1000*(111.92/L79)^3)</f>
        <v>385.9508280828664</v>
      </c>
      <c r="N79" s="6" t="s">
        <v>85</v>
      </c>
      <c r="O79" s="6"/>
      <c r="P79" s="6"/>
      <c r="Q79" s="6"/>
    </row>
    <row r="80" spans="1:17" ht="12.75">
      <c r="A80" s="15">
        <v>3</v>
      </c>
      <c r="B80" s="6" t="s">
        <v>91</v>
      </c>
      <c r="C80" s="6"/>
      <c r="D80" s="6">
        <v>1995</v>
      </c>
      <c r="E80" s="6">
        <v>2</v>
      </c>
      <c r="F80" s="33"/>
      <c r="G80" s="6" t="s">
        <v>2</v>
      </c>
      <c r="H80" s="6" t="s">
        <v>92</v>
      </c>
      <c r="I80" s="7" t="s">
        <v>10</v>
      </c>
      <c r="J80" s="6" t="s">
        <v>259</v>
      </c>
      <c r="K80" s="15">
        <v>2</v>
      </c>
      <c r="L80" s="7">
        <v>154.5</v>
      </c>
      <c r="M80" s="18">
        <f t="shared" si="3"/>
        <v>380.13482067253483</v>
      </c>
      <c r="N80" s="6" t="s">
        <v>85</v>
      </c>
      <c r="O80" s="6"/>
      <c r="P80" s="6"/>
      <c r="Q80" s="6"/>
    </row>
    <row r="81" spans="1:17" ht="12.75">
      <c r="A81" s="15">
        <v>4</v>
      </c>
      <c r="B81" s="6" t="s">
        <v>59</v>
      </c>
      <c r="C81" s="6"/>
      <c r="D81" s="6">
        <v>1995</v>
      </c>
      <c r="E81" s="6">
        <v>2</v>
      </c>
      <c r="F81" s="33"/>
      <c r="G81" s="6" t="s">
        <v>56</v>
      </c>
      <c r="H81" s="6" t="s">
        <v>57</v>
      </c>
      <c r="I81" s="7" t="s">
        <v>10</v>
      </c>
      <c r="J81" s="6" t="s">
        <v>258</v>
      </c>
      <c r="K81" s="15">
        <v>2</v>
      </c>
      <c r="L81" s="7">
        <v>162.91</v>
      </c>
      <c r="M81" s="18">
        <f t="shared" si="3"/>
        <v>324.24991686977717</v>
      </c>
      <c r="N81" s="6" t="s">
        <v>58</v>
      </c>
      <c r="O81" s="6"/>
      <c r="P81" s="6"/>
      <c r="Q81" s="6"/>
    </row>
    <row r="82" spans="1:17" ht="12.75">
      <c r="A82" s="15">
        <v>5</v>
      </c>
      <c r="B82" s="6" t="s">
        <v>39</v>
      </c>
      <c r="C82" s="6"/>
      <c r="D82" s="6">
        <v>1994</v>
      </c>
      <c r="E82" s="6">
        <v>2</v>
      </c>
      <c r="F82" s="33"/>
      <c r="G82" s="6" t="s">
        <v>40</v>
      </c>
      <c r="H82" s="6"/>
      <c r="I82" s="7" t="s">
        <v>10</v>
      </c>
      <c r="J82" s="6" t="s">
        <v>265</v>
      </c>
      <c r="K82" s="15">
        <v>3</v>
      </c>
      <c r="L82" s="7">
        <v>163.4</v>
      </c>
      <c r="M82" s="18">
        <f t="shared" si="3"/>
        <v>321.3415971154783</v>
      </c>
      <c r="N82" s="6"/>
      <c r="O82" s="6"/>
      <c r="P82" s="6"/>
      <c r="Q82" s="6"/>
    </row>
    <row r="83" spans="1:17" ht="12.75">
      <c r="A83" s="15">
        <v>6</v>
      </c>
      <c r="B83" s="6" t="s">
        <v>161</v>
      </c>
      <c r="C83" s="6"/>
      <c r="D83" s="6">
        <v>1994</v>
      </c>
      <c r="E83" s="6">
        <v>2</v>
      </c>
      <c r="F83" s="33"/>
      <c r="G83" s="6" t="s">
        <v>134</v>
      </c>
      <c r="H83" s="6"/>
      <c r="I83" s="7" t="s">
        <v>10</v>
      </c>
      <c r="J83" s="6" t="s">
        <v>261</v>
      </c>
      <c r="K83" s="15">
        <v>3</v>
      </c>
      <c r="L83" s="7">
        <v>165.57</v>
      </c>
      <c r="M83" s="18">
        <f t="shared" si="3"/>
        <v>308.8717282238279</v>
      </c>
      <c r="N83" s="6" t="s">
        <v>162</v>
      </c>
      <c r="O83" s="6"/>
      <c r="P83" s="6"/>
      <c r="Q83" s="6"/>
    </row>
    <row r="84" spans="1:17" ht="12.75">
      <c r="A84" s="15">
        <v>7</v>
      </c>
      <c r="B84" s="6" t="s">
        <v>171</v>
      </c>
      <c r="C84" s="6"/>
      <c r="D84" s="6">
        <v>1994</v>
      </c>
      <c r="E84" s="6">
        <v>3</v>
      </c>
      <c r="F84" s="33"/>
      <c r="G84" s="6" t="s">
        <v>2</v>
      </c>
      <c r="H84" s="6" t="s">
        <v>3</v>
      </c>
      <c r="I84" s="7" t="s">
        <v>10</v>
      </c>
      <c r="J84" s="6" t="s">
        <v>262</v>
      </c>
      <c r="K84" s="15">
        <v>3</v>
      </c>
      <c r="L84" s="7">
        <v>169.64</v>
      </c>
      <c r="M84" s="18">
        <f t="shared" si="3"/>
        <v>287.1695007097526</v>
      </c>
      <c r="N84" s="6" t="s">
        <v>168</v>
      </c>
      <c r="O84" s="6"/>
      <c r="P84" s="6"/>
      <c r="Q84" s="6"/>
    </row>
    <row r="85" spans="1:17" ht="12.75">
      <c r="A85" s="15">
        <v>8</v>
      </c>
      <c r="B85" s="6" t="s">
        <v>163</v>
      </c>
      <c r="C85" s="6"/>
      <c r="D85" s="6">
        <v>1994</v>
      </c>
      <c r="E85" s="6">
        <v>2</v>
      </c>
      <c r="F85" s="33"/>
      <c r="G85" s="6" t="s">
        <v>134</v>
      </c>
      <c r="H85" s="6"/>
      <c r="I85" s="7" t="s">
        <v>10</v>
      </c>
      <c r="J85" s="6" t="s">
        <v>263</v>
      </c>
      <c r="K85" s="15">
        <v>3</v>
      </c>
      <c r="L85" s="7">
        <v>174.69</v>
      </c>
      <c r="M85" s="18">
        <f t="shared" si="3"/>
        <v>262.97772861042614</v>
      </c>
      <c r="N85" s="6" t="s">
        <v>162</v>
      </c>
      <c r="O85" s="6"/>
      <c r="P85" s="6"/>
      <c r="Q85" s="6"/>
    </row>
    <row r="86" spans="1:17" ht="12.75">
      <c r="A86" s="15">
        <v>9</v>
      </c>
      <c r="B86" s="6" t="s">
        <v>155</v>
      </c>
      <c r="C86" s="6"/>
      <c r="D86" s="6">
        <v>1997</v>
      </c>
      <c r="E86" s="6">
        <v>3</v>
      </c>
      <c r="F86" s="33"/>
      <c r="G86" s="6" t="s">
        <v>134</v>
      </c>
      <c r="H86" s="6"/>
      <c r="I86" s="7" t="s">
        <v>10</v>
      </c>
      <c r="J86" s="6" t="s">
        <v>264</v>
      </c>
      <c r="K86" s="15" t="s">
        <v>252</v>
      </c>
      <c r="L86" s="7">
        <v>185.73</v>
      </c>
      <c r="M86" s="18">
        <f t="shared" si="3"/>
        <v>218.81491849129458</v>
      </c>
      <c r="N86" s="6" t="s">
        <v>149</v>
      </c>
      <c r="O86" s="6"/>
      <c r="P86" s="6"/>
      <c r="Q86" s="6"/>
    </row>
    <row r="87" spans="1:17" ht="12.75">
      <c r="A87" s="15"/>
      <c r="B87" s="6"/>
      <c r="C87" s="6"/>
      <c r="D87" s="6"/>
      <c r="E87" s="6"/>
      <c r="F87" s="33"/>
      <c r="G87" s="6"/>
      <c r="H87" s="6"/>
      <c r="I87" s="7"/>
      <c r="J87" s="6"/>
      <c r="K87" s="15"/>
      <c r="L87" s="7"/>
      <c r="M87" s="11"/>
      <c r="N87" s="6"/>
      <c r="O87" s="6"/>
      <c r="P87" s="6"/>
      <c r="Q87" s="6"/>
    </row>
    <row r="88" spans="1:17" ht="12.75">
      <c r="A88" s="15"/>
      <c r="B88" s="6"/>
      <c r="C88" s="6"/>
      <c r="D88" s="6"/>
      <c r="E88" s="17" t="s">
        <v>189</v>
      </c>
      <c r="F88" s="33"/>
      <c r="G88" s="6"/>
      <c r="H88" s="6"/>
      <c r="I88" s="7"/>
      <c r="J88" s="6"/>
      <c r="K88" s="15"/>
      <c r="L88" s="7"/>
      <c r="M88" s="11"/>
      <c r="N88" s="6"/>
      <c r="O88" s="6"/>
      <c r="P88" s="6"/>
      <c r="Q88" s="6"/>
    </row>
    <row r="89" spans="1:17" ht="12.75">
      <c r="A89" s="15">
        <v>1</v>
      </c>
      <c r="B89" s="6" t="s">
        <v>27</v>
      </c>
      <c r="C89" s="6"/>
      <c r="D89" s="6">
        <v>1997</v>
      </c>
      <c r="E89" s="6" t="s">
        <v>1</v>
      </c>
      <c r="F89" s="33"/>
      <c r="G89" s="6" t="s">
        <v>2</v>
      </c>
      <c r="H89" s="6" t="s">
        <v>608</v>
      </c>
      <c r="I89" s="7" t="s">
        <v>5</v>
      </c>
      <c r="J89" s="6" t="s">
        <v>626</v>
      </c>
      <c r="K89" s="15" t="s">
        <v>1</v>
      </c>
      <c r="L89" s="7">
        <v>164.18</v>
      </c>
      <c r="M89" s="18">
        <v>599</v>
      </c>
      <c r="N89" s="6" t="s">
        <v>4</v>
      </c>
      <c r="O89" s="6"/>
      <c r="P89" s="6"/>
      <c r="Q89" s="6"/>
    </row>
    <row r="90" spans="1:17" ht="12.75">
      <c r="A90" s="15">
        <v>2</v>
      </c>
      <c r="B90" s="6" t="s">
        <v>20</v>
      </c>
      <c r="C90" s="6"/>
      <c r="D90" s="6">
        <v>1996</v>
      </c>
      <c r="E90" s="6">
        <v>1</v>
      </c>
      <c r="F90" s="33"/>
      <c r="G90" s="6" t="s">
        <v>2</v>
      </c>
      <c r="H90" s="6" t="s">
        <v>608</v>
      </c>
      <c r="I90" s="7" t="s">
        <v>5</v>
      </c>
      <c r="J90" s="6" t="s">
        <v>266</v>
      </c>
      <c r="K90" s="15">
        <v>1</v>
      </c>
      <c r="L90" s="7">
        <v>172.68</v>
      </c>
      <c r="M90" s="18">
        <v>491</v>
      </c>
      <c r="N90" s="6" t="s">
        <v>19</v>
      </c>
      <c r="O90" s="6"/>
      <c r="P90" s="6"/>
      <c r="Q90" s="6"/>
    </row>
    <row r="91" spans="1:17" ht="12.75">
      <c r="A91" s="15">
        <v>2</v>
      </c>
      <c r="B91" s="6" t="s">
        <v>124</v>
      </c>
      <c r="C91" s="6"/>
      <c r="D91" s="6">
        <v>1997</v>
      </c>
      <c r="E91" s="6">
        <v>2</v>
      </c>
      <c r="F91" s="33"/>
      <c r="G91" s="6" t="s">
        <v>120</v>
      </c>
      <c r="H91" s="6"/>
      <c r="I91" s="7" t="s">
        <v>5</v>
      </c>
      <c r="J91" s="6" t="s">
        <v>266</v>
      </c>
      <c r="K91" s="15">
        <v>1</v>
      </c>
      <c r="L91" s="7">
        <v>177.67</v>
      </c>
      <c r="M91" s="18">
        <f aca="true" t="shared" si="4" ref="M91:M104">SUM(1000*(140.12/L91)^3)</f>
        <v>490.5215352970037</v>
      </c>
      <c r="N91" s="6" t="s">
        <v>123</v>
      </c>
      <c r="O91" s="6"/>
      <c r="P91" s="6"/>
      <c r="Q91" s="6"/>
    </row>
    <row r="92" spans="1:17" ht="12.75">
      <c r="A92" s="15">
        <v>4</v>
      </c>
      <c r="B92" s="6" t="s">
        <v>180</v>
      </c>
      <c r="C92" s="6"/>
      <c r="D92" s="6">
        <v>1996</v>
      </c>
      <c r="E92" s="6">
        <v>2</v>
      </c>
      <c r="F92" s="33"/>
      <c r="G92" s="6" t="s">
        <v>2</v>
      </c>
      <c r="H92" s="6" t="s">
        <v>82</v>
      </c>
      <c r="I92" s="7" t="s">
        <v>5</v>
      </c>
      <c r="J92" s="6" t="s">
        <v>271</v>
      </c>
      <c r="K92" s="15">
        <v>2</v>
      </c>
      <c r="L92" s="7">
        <v>184.04</v>
      </c>
      <c r="M92" s="18">
        <f t="shared" si="4"/>
        <v>441.3302662006102</v>
      </c>
      <c r="N92" s="6" t="s">
        <v>176</v>
      </c>
      <c r="O92" s="6"/>
      <c r="P92" s="6"/>
      <c r="Q92" s="6"/>
    </row>
    <row r="93" spans="1:17" ht="12.75">
      <c r="A93" s="15">
        <v>5</v>
      </c>
      <c r="B93" s="6" t="s">
        <v>51</v>
      </c>
      <c r="C93" s="6"/>
      <c r="D93" s="6">
        <v>1996</v>
      </c>
      <c r="E93" s="6">
        <v>2</v>
      </c>
      <c r="F93" s="34"/>
      <c r="G93" s="6" t="s">
        <v>40</v>
      </c>
      <c r="H93" s="6"/>
      <c r="I93" s="7" t="s">
        <v>5</v>
      </c>
      <c r="J93" s="6" t="s">
        <v>268</v>
      </c>
      <c r="K93" s="15">
        <v>2</v>
      </c>
      <c r="L93" s="7">
        <v>184.5</v>
      </c>
      <c r="M93" s="18">
        <f t="shared" si="4"/>
        <v>438.03748264422103</v>
      </c>
      <c r="N93" s="6" t="s">
        <v>42</v>
      </c>
      <c r="O93" s="6"/>
      <c r="P93" s="6"/>
      <c r="Q93" s="6"/>
    </row>
    <row r="94" spans="1:17" ht="12.75">
      <c r="A94" s="15">
        <v>6</v>
      </c>
      <c r="B94" s="6" t="s">
        <v>111</v>
      </c>
      <c r="C94" s="6"/>
      <c r="D94" s="6">
        <v>1997</v>
      </c>
      <c r="E94" s="6">
        <v>2</v>
      </c>
      <c r="F94" s="33"/>
      <c r="G94" s="6" t="s">
        <v>106</v>
      </c>
      <c r="H94" s="6" t="s">
        <v>107</v>
      </c>
      <c r="I94" s="7" t="s">
        <v>5</v>
      </c>
      <c r="J94" s="6" t="s">
        <v>269</v>
      </c>
      <c r="K94" s="15">
        <v>2</v>
      </c>
      <c r="L94" s="7">
        <v>190.96</v>
      </c>
      <c r="M94" s="18">
        <f t="shared" si="4"/>
        <v>395.06919543603635</v>
      </c>
      <c r="N94" s="6" t="s">
        <v>110</v>
      </c>
      <c r="O94" s="6"/>
      <c r="P94" s="6"/>
      <c r="Q94" s="6"/>
    </row>
    <row r="95" spans="1:17" ht="12.75">
      <c r="A95" s="15">
        <v>7</v>
      </c>
      <c r="B95" s="6" t="s">
        <v>75</v>
      </c>
      <c r="C95" s="6"/>
      <c r="D95" s="6">
        <v>1996</v>
      </c>
      <c r="E95" s="6">
        <v>1</v>
      </c>
      <c r="F95" s="33"/>
      <c r="G95" s="6" t="s">
        <v>2</v>
      </c>
      <c r="H95" s="6" t="s">
        <v>3</v>
      </c>
      <c r="I95" s="7" t="s">
        <v>5</v>
      </c>
      <c r="J95" s="6" t="s">
        <v>267</v>
      </c>
      <c r="K95" s="15">
        <v>2</v>
      </c>
      <c r="L95" s="7">
        <v>192.05</v>
      </c>
      <c r="M95" s="18">
        <f t="shared" si="4"/>
        <v>388.38053122993733</v>
      </c>
      <c r="N95" s="6" t="s">
        <v>71</v>
      </c>
      <c r="O95" s="6"/>
      <c r="P95" s="6"/>
      <c r="Q95" s="6"/>
    </row>
    <row r="96" spans="1:17" ht="12.75">
      <c r="A96" s="15">
        <v>8</v>
      </c>
      <c r="B96" s="6" t="s">
        <v>172</v>
      </c>
      <c r="C96" s="6"/>
      <c r="D96" s="6">
        <v>1997</v>
      </c>
      <c r="E96" s="6">
        <v>2</v>
      </c>
      <c r="F96" s="33"/>
      <c r="G96" s="6" t="s">
        <v>2</v>
      </c>
      <c r="H96" s="6" t="s">
        <v>3</v>
      </c>
      <c r="I96" s="7" t="s">
        <v>5</v>
      </c>
      <c r="J96" s="6" t="s">
        <v>275</v>
      </c>
      <c r="K96" s="15">
        <v>2</v>
      </c>
      <c r="L96" s="7">
        <v>192.86</v>
      </c>
      <c r="M96" s="18">
        <f t="shared" si="4"/>
        <v>383.50753274875274</v>
      </c>
      <c r="N96" s="6" t="s">
        <v>22</v>
      </c>
      <c r="O96" s="6"/>
      <c r="P96" s="6"/>
      <c r="Q96" s="6"/>
    </row>
    <row r="97" spans="1:17" ht="12.75">
      <c r="A97" s="15">
        <v>9</v>
      </c>
      <c r="B97" s="6" t="s">
        <v>21</v>
      </c>
      <c r="C97" s="6"/>
      <c r="D97" s="6">
        <v>1997</v>
      </c>
      <c r="E97" s="6">
        <v>1</v>
      </c>
      <c r="F97" s="33"/>
      <c r="G97" s="6" t="s">
        <v>2</v>
      </c>
      <c r="H97" s="6"/>
      <c r="I97" s="7" t="s">
        <v>5</v>
      </c>
      <c r="J97" s="6" t="s">
        <v>274</v>
      </c>
      <c r="K97" s="15">
        <v>2</v>
      </c>
      <c r="L97" s="7">
        <v>193.65</v>
      </c>
      <c r="M97" s="18">
        <f t="shared" si="4"/>
        <v>378.8330687044102</v>
      </c>
      <c r="N97" s="6" t="s">
        <v>22</v>
      </c>
      <c r="O97" s="6"/>
      <c r="P97" s="6"/>
      <c r="Q97" s="6"/>
    </row>
    <row r="98" spans="1:17" ht="12.75">
      <c r="A98" s="15">
        <v>10</v>
      </c>
      <c r="B98" s="6" t="s">
        <v>119</v>
      </c>
      <c r="C98" s="6"/>
      <c r="D98" s="6">
        <v>1996</v>
      </c>
      <c r="E98" s="6">
        <v>2</v>
      </c>
      <c r="F98" s="33"/>
      <c r="G98" s="6" t="s">
        <v>120</v>
      </c>
      <c r="H98" s="6"/>
      <c r="I98" s="7" t="s">
        <v>5</v>
      </c>
      <c r="J98" s="6" t="s">
        <v>270</v>
      </c>
      <c r="K98" s="15">
        <v>2</v>
      </c>
      <c r="L98" s="7">
        <v>194.93</v>
      </c>
      <c r="M98" s="18">
        <f t="shared" si="4"/>
        <v>371.4191891653702</v>
      </c>
      <c r="N98" s="6" t="s">
        <v>121</v>
      </c>
      <c r="O98" s="6"/>
      <c r="P98" s="6"/>
      <c r="Q98" s="6"/>
    </row>
    <row r="99" spans="1:17" ht="12.75">
      <c r="A99" s="15">
        <v>11</v>
      </c>
      <c r="B99" s="6" t="s">
        <v>112</v>
      </c>
      <c r="C99" s="6"/>
      <c r="D99" s="6">
        <v>1997</v>
      </c>
      <c r="E99" s="6">
        <v>2</v>
      </c>
      <c r="F99" s="33"/>
      <c r="G99" s="6" t="s">
        <v>106</v>
      </c>
      <c r="H99" s="6" t="s">
        <v>107</v>
      </c>
      <c r="I99" s="7" t="s">
        <v>5</v>
      </c>
      <c r="J99" s="6" t="s">
        <v>272</v>
      </c>
      <c r="K99" s="15">
        <v>2</v>
      </c>
      <c r="L99" s="7">
        <v>196.74</v>
      </c>
      <c r="M99" s="18">
        <f t="shared" si="4"/>
        <v>361.2620855642441</v>
      </c>
      <c r="N99" s="6" t="s">
        <v>110</v>
      </c>
      <c r="O99" s="6"/>
      <c r="P99" s="6"/>
      <c r="Q99" s="6"/>
    </row>
    <row r="100" spans="1:17" ht="12.75">
      <c r="A100" s="15">
        <v>12</v>
      </c>
      <c r="B100" s="6" t="s">
        <v>174</v>
      </c>
      <c r="C100" s="6"/>
      <c r="D100" s="6">
        <v>1997</v>
      </c>
      <c r="E100" s="6">
        <v>2</v>
      </c>
      <c r="F100" s="33"/>
      <c r="G100" s="6" t="s">
        <v>2</v>
      </c>
      <c r="H100" s="6" t="s">
        <v>3</v>
      </c>
      <c r="I100" s="7" t="s">
        <v>5</v>
      </c>
      <c r="J100" s="6" t="s">
        <v>276</v>
      </c>
      <c r="K100" s="15">
        <v>3</v>
      </c>
      <c r="L100" s="7">
        <v>203.47</v>
      </c>
      <c r="M100" s="18">
        <f t="shared" si="4"/>
        <v>326.5872536484771</v>
      </c>
      <c r="N100" s="6" t="s">
        <v>22</v>
      </c>
      <c r="O100" s="6"/>
      <c r="P100" s="6"/>
      <c r="Q100" s="6"/>
    </row>
    <row r="101" spans="1:17" ht="12.75">
      <c r="A101" s="15">
        <v>13</v>
      </c>
      <c r="B101" s="6" t="s">
        <v>30</v>
      </c>
      <c r="C101" s="6"/>
      <c r="D101" s="6">
        <v>1997</v>
      </c>
      <c r="E101" s="6">
        <v>2</v>
      </c>
      <c r="F101" s="33"/>
      <c r="G101" s="6" t="s">
        <v>2</v>
      </c>
      <c r="H101" s="6" t="s">
        <v>3</v>
      </c>
      <c r="I101" s="7" t="s">
        <v>5</v>
      </c>
      <c r="J101" s="6" t="s">
        <v>273</v>
      </c>
      <c r="K101" s="15">
        <v>3</v>
      </c>
      <c r="L101" s="7">
        <v>203.97</v>
      </c>
      <c r="M101" s="18">
        <f t="shared" si="4"/>
        <v>324.1914062361832</v>
      </c>
      <c r="N101" s="6" t="s">
        <v>4</v>
      </c>
      <c r="O101" s="6"/>
      <c r="P101" s="6"/>
      <c r="Q101" s="6"/>
    </row>
    <row r="102" spans="1:17" ht="12.75">
      <c r="A102" s="15">
        <v>14</v>
      </c>
      <c r="B102" s="6" t="s">
        <v>169</v>
      </c>
      <c r="C102" s="6"/>
      <c r="D102" s="6">
        <v>1997</v>
      </c>
      <c r="E102" s="6">
        <v>3</v>
      </c>
      <c r="F102" s="33"/>
      <c r="G102" s="6" t="s">
        <v>2</v>
      </c>
      <c r="H102" s="6" t="s">
        <v>3</v>
      </c>
      <c r="I102" s="7" t="s">
        <v>5</v>
      </c>
      <c r="J102" s="6" t="s">
        <v>277</v>
      </c>
      <c r="K102" s="15">
        <v>3</v>
      </c>
      <c r="L102" s="7">
        <v>208.5</v>
      </c>
      <c r="M102" s="18">
        <f t="shared" si="4"/>
        <v>303.5164318601052</v>
      </c>
      <c r="N102" s="6" t="s">
        <v>168</v>
      </c>
      <c r="O102" s="6"/>
      <c r="P102" s="6"/>
      <c r="Q102" s="6"/>
    </row>
    <row r="103" spans="1:17" ht="12.75">
      <c r="A103" s="15">
        <v>15</v>
      </c>
      <c r="B103" s="6" t="s">
        <v>170</v>
      </c>
      <c r="C103" s="6"/>
      <c r="D103" s="6">
        <v>1997</v>
      </c>
      <c r="E103" s="6">
        <v>3</v>
      </c>
      <c r="F103" s="33"/>
      <c r="G103" s="6" t="s">
        <v>2</v>
      </c>
      <c r="H103" s="6" t="s">
        <v>3</v>
      </c>
      <c r="I103" s="7" t="s">
        <v>5</v>
      </c>
      <c r="J103" s="6" t="s">
        <v>278</v>
      </c>
      <c r="K103" s="15">
        <v>3</v>
      </c>
      <c r="L103" s="7">
        <v>214.67</v>
      </c>
      <c r="M103" s="18">
        <f t="shared" si="4"/>
        <v>278.0906050875082</v>
      </c>
      <c r="N103" s="6" t="s">
        <v>168</v>
      </c>
      <c r="O103" s="6"/>
      <c r="P103" s="6"/>
      <c r="Q103" s="6"/>
    </row>
    <row r="104" spans="1:17" ht="12.75">
      <c r="A104" s="15">
        <v>16</v>
      </c>
      <c r="B104" s="6" t="s">
        <v>173</v>
      </c>
      <c r="C104" s="6"/>
      <c r="D104" s="6">
        <v>1997</v>
      </c>
      <c r="E104" s="6">
        <v>3</v>
      </c>
      <c r="F104" s="33"/>
      <c r="G104" s="6" t="s">
        <v>2</v>
      </c>
      <c r="H104" s="6" t="s">
        <v>3</v>
      </c>
      <c r="I104" s="7" t="s">
        <v>5</v>
      </c>
      <c r="J104" s="6" t="s">
        <v>279</v>
      </c>
      <c r="K104" s="15">
        <v>3</v>
      </c>
      <c r="L104" s="7">
        <v>219.19</v>
      </c>
      <c r="M104" s="18">
        <f t="shared" si="4"/>
        <v>261.23909824019904</v>
      </c>
      <c r="N104" s="6" t="s">
        <v>22</v>
      </c>
      <c r="O104" s="6"/>
      <c r="P104" s="6"/>
      <c r="Q104" s="6"/>
    </row>
    <row r="106" spans="1:17" ht="12.75">
      <c r="A106" s="15"/>
      <c r="B106" s="6"/>
      <c r="C106" s="6"/>
      <c r="D106" s="6"/>
      <c r="E106" s="17" t="s">
        <v>362</v>
      </c>
      <c r="F106" s="33"/>
      <c r="G106" s="6"/>
      <c r="H106" s="6"/>
      <c r="I106" s="7"/>
      <c r="J106" s="6"/>
      <c r="K106" s="15"/>
      <c r="L106" s="7"/>
      <c r="M106" s="11"/>
      <c r="N106" s="6"/>
      <c r="O106" s="6"/>
      <c r="P106" s="6"/>
      <c r="Q106" s="6"/>
    </row>
    <row r="107" spans="1:17" ht="12.75">
      <c r="A107" s="15">
        <v>1</v>
      </c>
      <c r="B107" s="6" t="s">
        <v>45</v>
      </c>
      <c r="C107" s="6"/>
      <c r="D107" s="6">
        <v>1994</v>
      </c>
      <c r="E107" s="6" t="s">
        <v>1</v>
      </c>
      <c r="F107" s="33"/>
      <c r="G107" s="6" t="s">
        <v>40</v>
      </c>
      <c r="H107" s="6"/>
      <c r="I107" s="7" t="s">
        <v>6</v>
      </c>
      <c r="J107" s="6" t="s">
        <v>280</v>
      </c>
      <c r="K107" s="15">
        <v>1</v>
      </c>
      <c r="L107" s="7">
        <v>139.79</v>
      </c>
      <c r="M107" s="18">
        <f aca="true" t="shared" si="5" ref="M107:M125">SUM(1000*(114.1/L107)^3)</f>
        <v>543.7867466345962</v>
      </c>
      <c r="N107" s="6" t="s">
        <v>54</v>
      </c>
      <c r="O107" s="6"/>
      <c r="P107" s="6"/>
      <c r="Q107" s="6"/>
    </row>
    <row r="108" spans="1:17" ht="12.75">
      <c r="A108" s="15">
        <v>2</v>
      </c>
      <c r="B108" s="6" t="s">
        <v>84</v>
      </c>
      <c r="C108" s="6"/>
      <c r="D108" s="6">
        <v>1994</v>
      </c>
      <c r="E108" s="6" t="s">
        <v>1</v>
      </c>
      <c r="F108" s="33"/>
      <c r="G108" s="6" t="s">
        <v>2</v>
      </c>
      <c r="H108" s="6" t="s">
        <v>82</v>
      </c>
      <c r="I108" s="7" t="s">
        <v>6</v>
      </c>
      <c r="J108" s="6" t="s">
        <v>281</v>
      </c>
      <c r="K108" s="15">
        <v>1</v>
      </c>
      <c r="L108" s="7">
        <v>139.93</v>
      </c>
      <c r="M108" s="18">
        <f t="shared" si="5"/>
        <v>542.1562027547494</v>
      </c>
      <c r="N108" s="6" t="s">
        <v>85</v>
      </c>
      <c r="O108" s="6"/>
      <c r="P108" s="6"/>
      <c r="Q108" s="6"/>
    </row>
    <row r="109" spans="1:17" ht="12.75">
      <c r="A109" s="15">
        <v>3</v>
      </c>
      <c r="B109" s="6" t="s">
        <v>0</v>
      </c>
      <c r="C109" s="6"/>
      <c r="D109" s="6">
        <v>1994</v>
      </c>
      <c r="E109" s="6" t="s">
        <v>1</v>
      </c>
      <c r="F109" s="33"/>
      <c r="G109" s="6" t="s">
        <v>2</v>
      </c>
      <c r="H109" s="6" t="s">
        <v>608</v>
      </c>
      <c r="I109" s="7" t="s">
        <v>6</v>
      </c>
      <c r="J109" s="6" t="s">
        <v>611</v>
      </c>
      <c r="K109" s="15">
        <v>1</v>
      </c>
      <c r="L109" s="7">
        <v>139.96</v>
      </c>
      <c r="M109" s="18">
        <f t="shared" si="5"/>
        <v>541.8076488812331</v>
      </c>
      <c r="N109" s="6" t="s">
        <v>4</v>
      </c>
      <c r="O109" s="6"/>
      <c r="P109" s="6"/>
      <c r="Q109" s="6"/>
    </row>
    <row r="110" spans="1:17" ht="12.75">
      <c r="A110" s="15">
        <v>4</v>
      </c>
      <c r="B110" s="6" t="s">
        <v>101</v>
      </c>
      <c r="C110" s="6"/>
      <c r="D110" s="6">
        <v>1993</v>
      </c>
      <c r="E110" s="6">
        <v>1</v>
      </c>
      <c r="F110" s="33"/>
      <c r="G110" s="6" t="s">
        <v>2</v>
      </c>
      <c r="H110" s="6" t="s">
        <v>87</v>
      </c>
      <c r="I110" s="7" t="s">
        <v>6</v>
      </c>
      <c r="J110" s="6" t="s">
        <v>287</v>
      </c>
      <c r="K110" s="15">
        <v>1</v>
      </c>
      <c r="L110" s="7">
        <v>147.25</v>
      </c>
      <c r="M110" s="18">
        <f t="shared" si="5"/>
        <v>465.2549719061652</v>
      </c>
      <c r="N110" s="6" t="s">
        <v>102</v>
      </c>
      <c r="O110" s="6"/>
      <c r="P110" s="6"/>
      <c r="Q110" s="6"/>
    </row>
    <row r="111" spans="1:17" ht="12.75">
      <c r="A111" s="15">
        <v>5</v>
      </c>
      <c r="B111" s="6" t="s">
        <v>148</v>
      </c>
      <c r="C111" s="6"/>
      <c r="D111" s="6">
        <v>1994</v>
      </c>
      <c r="E111" s="6" t="s">
        <v>1</v>
      </c>
      <c r="F111" s="33"/>
      <c r="G111" s="6" t="s">
        <v>134</v>
      </c>
      <c r="H111" s="6"/>
      <c r="I111" s="7" t="s">
        <v>6</v>
      </c>
      <c r="J111" s="6" t="s">
        <v>291</v>
      </c>
      <c r="K111" s="15">
        <v>1</v>
      </c>
      <c r="L111" s="7">
        <v>148.79</v>
      </c>
      <c r="M111" s="18">
        <f t="shared" si="5"/>
        <v>450.9575911107363</v>
      </c>
      <c r="N111" s="6" t="s">
        <v>149</v>
      </c>
      <c r="O111" s="6"/>
      <c r="P111" s="6"/>
      <c r="Q111" s="6"/>
    </row>
    <row r="112" spans="1:17" ht="12.75">
      <c r="A112" s="15">
        <v>6</v>
      </c>
      <c r="B112" s="6" t="s">
        <v>47</v>
      </c>
      <c r="C112" s="6"/>
      <c r="D112" s="6">
        <v>1994</v>
      </c>
      <c r="E112" s="6">
        <v>1</v>
      </c>
      <c r="F112" s="33"/>
      <c r="G112" s="6" t="s">
        <v>40</v>
      </c>
      <c r="H112" s="6"/>
      <c r="I112" s="7" t="s">
        <v>6</v>
      </c>
      <c r="J112" s="6" t="s">
        <v>285</v>
      </c>
      <c r="K112" s="15">
        <v>2</v>
      </c>
      <c r="L112" s="7">
        <v>149.98</v>
      </c>
      <c r="M112" s="18">
        <f t="shared" si="5"/>
        <v>440.30831347295253</v>
      </c>
      <c r="N112" s="6" t="s">
        <v>42</v>
      </c>
      <c r="O112" s="6"/>
      <c r="P112" s="6"/>
      <c r="Q112" s="6"/>
    </row>
    <row r="113" spans="1:17" ht="12.75">
      <c r="A113" s="15">
        <v>7</v>
      </c>
      <c r="B113" s="6" t="s">
        <v>43</v>
      </c>
      <c r="C113" s="6"/>
      <c r="D113" s="6">
        <v>1994</v>
      </c>
      <c r="E113" s="6">
        <v>1</v>
      </c>
      <c r="F113" s="33"/>
      <c r="G113" s="6" t="s">
        <v>40</v>
      </c>
      <c r="H113" s="6"/>
      <c r="I113" s="7" t="s">
        <v>6</v>
      </c>
      <c r="J113" s="6" t="s">
        <v>284</v>
      </c>
      <c r="K113" s="15">
        <v>2</v>
      </c>
      <c r="L113" s="7">
        <v>150.65</v>
      </c>
      <c r="M113" s="18">
        <f t="shared" si="5"/>
        <v>434.4597272584847</v>
      </c>
      <c r="N113" s="6" t="s">
        <v>42</v>
      </c>
      <c r="O113" s="6"/>
      <c r="P113" s="6"/>
      <c r="Q113" s="6"/>
    </row>
    <row r="114" spans="1:17" ht="12.75">
      <c r="A114" s="15">
        <v>8</v>
      </c>
      <c r="B114" s="6" t="s">
        <v>132</v>
      </c>
      <c r="C114" s="6"/>
      <c r="D114" s="6">
        <v>1995</v>
      </c>
      <c r="E114" s="6">
        <v>1</v>
      </c>
      <c r="F114" s="33"/>
      <c r="G114" s="6" t="s">
        <v>120</v>
      </c>
      <c r="H114" s="6"/>
      <c r="I114" s="7" t="s">
        <v>6</v>
      </c>
      <c r="J114" s="6" t="s">
        <v>282</v>
      </c>
      <c r="K114" s="15">
        <v>2</v>
      </c>
      <c r="L114" s="7">
        <v>151.47</v>
      </c>
      <c r="M114" s="18">
        <f t="shared" si="5"/>
        <v>427.4418659164146</v>
      </c>
      <c r="N114" s="6" t="s">
        <v>123</v>
      </c>
      <c r="O114" s="6"/>
      <c r="P114" s="6"/>
      <c r="Q114" s="6"/>
    </row>
    <row r="115" spans="1:17" ht="12.75">
      <c r="A115" s="15">
        <v>9</v>
      </c>
      <c r="B115" s="6" t="s">
        <v>89</v>
      </c>
      <c r="C115" s="6"/>
      <c r="D115" s="6">
        <v>1995</v>
      </c>
      <c r="E115" s="6">
        <v>1</v>
      </c>
      <c r="F115" s="33"/>
      <c r="G115" s="6" t="s">
        <v>2</v>
      </c>
      <c r="H115" s="6" t="s">
        <v>82</v>
      </c>
      <c r="I115" s="7" t="s">
        <v>6</v>
      </c>
      <c r="J115" s="6" t="s">
        <v>283</v>
      </c>
      <c r="K115" s="15">
        <v>2</v>
      </c>
      <c r="L115" s="7">
        <v>151.92</v>
      </c>
      <c r="M115" s="18">
        <f t="shared" si="5"/>
        <v>423.65474805418336</v>
      </c>
      <c r="N115" s="6" t="s">
        <v>85</v>
      </c>
      <c r="O115" s="6"/>
      <c r="P115" s="6"/>
      <c r="Q115" s="6"/>
    </row>
    <row r="116" spans="1:17" ht="12.75">
      <c r="A116" s="15">
        <v>10</v>
      </c>
      <c r="B116" s="6" t="s">
        <v>128</v>
      </c>
      <c r="C116" s="6"/>
      <c r="D116" s="6">
        <v>1995</v>
      </c>
      <c r="E116" s="6">
        <v>2</v>
      </c>
      <c r="F116" s="33"/>
      <c r="G116" s="6" t="s">
        <v>120</v>
      </c>
      <c r="H116" s="6"/>
      <c r="I116" s="7" t="s">
        <v>6</v>
      </c>
      <c r="J116" s="6" t="s">
        <v>296</v>
      </c>
      <c r="K116" s="15">
        <v>2</v>
      </c>
      <c r="L116" s="7">
        <v>154.43</v>
      </c>
      <c r="M116" s="18">
        <f t="shared" si="5"/>
        <v>403.33129326188373</v>
      </c>
      <c r="N116" s="6" t="s">
        <v>121</v>
      </c>
      <c r="O116" s="6"/>
      <c r="P116" s="6"/>
      <c r="Q116" s="6"/>
    </row>
    <row r="117" spans="1:17" ht="12.75">
      <c r="A117" s="15">
        <v>11</v>
      </c>
      <c r="B117" s="6" t="s">
        <v>95</v>
      </c>
      <c r="C117" s="6"/>
      <c r="D117" s="6">
        <v>1995</v>
      </c>
      <c r="E117" s="6">
        <v>2</v>
      </c>
      <c r="F117" s="33"/>
      <c r="G117" s="6" t="s">
        <v>2</v>
      </c>
      <c r="H117" s="6" t="s">
        <v>92</v>
      </c>
      <c r="I117" s="7" t="s">
        <v>6</v>
      </c>
      <c r="J117" s="6" t="s">
        <v>290</v>
      </c>
      <c r="K117" s="15">
        <v>2</v>
      </c>
      <c r="L117" s="7">
        <v>154.53</v>
      </c>
      <c r="M117" s="18">
        <f t="shared" si="5"/>
        <v>402.5487843424699</v>
      </c>
      <c r="N117" s="6" t="s">
        <v>85</v>
      </c>
      <c r="O117" s="6"/>
      <c r="P117" s="6"/>
      <c r="Q117" s="6"/>
    </row>
    <row r="118" spans="1:17" ht="12.75">
      <c r="A118" s="15">
        <v>12</v>
      </c>
      <c r="B118" s="6" t="s">
        <v>79</v>
      </c>
      <c r="C118" s="6"/>
      <c r="D118" s="6">
        <v>1994</v>
      </c>
      <c r="E118" s="6">
        <v>1</v>
      </c>
      <c r="F118" s="33"/>
      <c r="G118" s="6" t="s">
        <v>56</v>
      </c>
      <c r="H118" s="6"/>
      <c r="I118" s="7" t="s">
        <v>6</v>
      </c>
      <c r="J118" s="6" t="s">
        <v>288</v>
      </c>
      <c r="K118" s="15">
        <v>2</v>
      </c>
      <c r="L118" s="7">
        <v>154</v>
      </c>
      <c r="M118" s="18">
        <f t="shared" si="5"/>
        <v>406.71929000751305</v>
      </c>
      <c r="N118" s="6" t="s">
        <v>78</v>
      </c>
      <c r="O118" s="6"/>
      <c r="P118" s="6"/>
      <c r="Q118" s="6"/>
    </row>
    <row r="119" spans="1:17" ht="12.75">
      <c r="A119" s="15">
        <v>13</v>
      </c>
      <c r="B119" s="6" t="s">
        <v>17</v>
      </c>
      <c r="C119" s="6" t="s">
        <v>18</v>
      </c>
      <c r="D119" s="6">
        <v>1995</v>
      </c>
      <c r="E119" s="6">
        <v>2</v>
      </c>
      <c r="F119" s="33"/>
      <c r="G119" s="6" t="s">
        <v>2</v>
      </c>
      <c r="H119" s="6" t="s">
        <v>3</v>
      </c>
      <c r="I119" s="7" t="s">
        <v>6</v>
      </c>
      <c r="J119" s="6" t="s">
        <v>286</v>
      </c>
      <c r="K119" s="15">
        <v>2</v>
      </c>
      <c r="L119" s="7">
        <v>155.3</v>
      </c>
      <c r="M119" s="18">
        <f t="shared" si="5"/>
        <v>396.59073673649965</v>
      </c>
      <c r="N119" s="6" t="s">
        <v>19</v>
      </c>
      <c r="O119" s="6"/>
      <c r="P119" s="6"/>
      <c r="Q119" s="6"/>
    </row>
    <row r="120" spans="1:17" ht="12.75">
      <c r="A120" s="15">
        <v>14</v>
      </c>
      <c r="B120" s="6" t="s">
        <v>44</v>
      </c>
      <c r="C120" s="6"/>
      <c r="D120" s="6">
        <v>1995</v>
      </c>
      <c r="E120" s="6">
        <v>2</v>
      </c>
      <c r="F120" s="33"/>
      <c r="G120" s="6" t="s">
        <v>40</v>
      </c>
      <c r="H120" s="6"/>
      <c r="I120" s="7" t="s">
        <v>6</v>
      </c>
      <c r="J120" s="6" t="s">
        <v>292</v>
      </c>
      <c r="K120" s="15">
        <v>2</v>
      </c>
      <c r="L120" s="7">
        <v>160.22</v>
      </c>
      <c r="M120" s="18">
        <f t="shared" si="5"/>
        <v>361.16590999331953</v>
      </c>
      <c r="N120" s="6" t="s">
        <v>42</v>
      </c>
      <c r="O120" s="6"/>
      <c r="P120" s="6"/>
      <c r="Q120" s="6"/>
    </row>
    <row r="121" spans="1:17" ht="12.75">
      <c r="A121" s="15">
        <v>15</v>
      </c>
      <c r="B121" s="6" t="s">
        <v>17</v>
      </c>
      <c r="C121" s="6" t="s">
        <v>29</v>
      </c>
      <c r="D121" s="6">
        <v>1995</v>
      </c>
      <c r="E121" s="6">
        <v>2</v>
      </c>
      <c r="F121" s="33"/>
      <c r="G121" s="6" t="s">
        <v>2</v>
      </c>
      <c r="H121" s="6" t="s">
        <v>3</v>
      </c>
      <c r="I121" s="7" t="s">
        <v>6</v>
      </c>
      <c r="J121" s="6" t="s">
        <v>293</v>
      </c>
      <c r="K121" s="15">
        <v>2</v>
      </c>
      <c r="L121" s="7">
        <v>164.85</v>
      </c>
      <c r="M121" s="18">
        <f t="shared" si="5"/>
        <v>331.581337338344</v>
      </c>
      <c r="N121" s="6" t="s">
        <v>19</v>
      </c>
      <c r="O121" s="6"/>
      <c r="P121" s="6"/>
      <c r="Q121" s="6"/>
    </row>
    <row r="122" spans="1:17" ht="12.75">
      <c r="A122" s="15">
        <v>16</v>
      </c>
      <c r="B122" s="6" t="s">
        <v>114</v>
      </c>
      <c r="C122" s="6"/>
      <c r="D122" s="6">
        <v>1995</v>
      </c>
      <c r="E122" s="6">
        <v>2</v>
      </c>
      <c r="F122" s="33"/>
      <c r="G122" s="6" t="s">
        <v>106</v>
      </c>
      <c r="H122" s="6" t="s">
        <v>107</v>
      </c>
      <c r="I122" s="7" t="s">
        <v>6</v>
      </c>
      <c r="J122" s="6" t="s">
        <v>289</v>
      </c>
      <c r="K122" s="15">
        <v>2</v>
      </c>
      <c r="L122" s="7">
        <v>165.92</v>
      </c>
      <c r="M122" s="18">
        <f t="shared" si="5"/>
        <v>325.20762227941975</v>
      </c>
      <c r="N122" s="6" t="s">
        <v>110</v>
      </c>
      <c r="O122" s="6"/>
      <c r="P122" s="6"/>
      <c r="Q122" s="6"/>
    </row>
    <row r="123" spans="1:17" ht="12.75">
      <c r="A123" s="15">
        <v>17</v>
      </c>
      <c r="B123" s="6" t="s">
        <v>115</v>
      </c>
      <c r="C123" s="6"/>
      <c r="D123" s="6">
        <v>1997</v>
      </c>
      <c r="E123" s="6">
        <v>3</v>
      </c>
      <c r="F123" s="33"/>
      <c r="G123" s="6" t="s">
        <v>106</v>
      </c>
      <c r="H123" s="6" t="s">
        <v>107</v>
      </c>
      <c r="I123" s="7" t="s">
        <v>6</v>
      </c>
      <c r="J123" s="6" t="s">
        <v>295</v>
      </c>
      <c r="K123" s="15">
        <v>3</v>
      </c>
      <c r="L123" s="7">
        <v>174.95</v>
      </c>
      <c r="M123" s="18">
        <f t="shared" si="5"/>
        <v>277.4055162271914</v>
      </c>
      <c r="N123" s="6" t="s">
        <v>110</v>
      </c>
      <c r="O123" s="6"/>
      <c r="P123" s="6"/>
      <c r="Q123" s="6"/>
    </row>
    <row r="124" spans="1:17" ht="12.75">
      <c r="A124" s="15">
        <v>18</v>
      </c>
      <c r="B124" s="6" t="s">
        <v>171</v>
      </c>
      <c r="C124" s="6"/>
      <c r="D124" s="6">
        <v>1994</v>
      </c>
      <c r="E124" s="6">
        <v>3</v>
      </c>
      <c r="F124" s="33"/>
      <c r="G124" s="6" t="s">
        <v>2</v>
      </c>
      <c r="H124" s="6" t="s">
        <v>3</v>
      </c>
      <c r="I124" s="7" t="s">
        <v>6</v>
      </c>
      <c r="J124" s="6" t="s">
        <v>294</v>
      </c>
      <c r="K124" s="15">
        <v>3</v>
      </c>
      <c r="L124" s="7">
        <v>176.02</v>
      </c>
      <c r="M124" s="18">
        <f t="shared" si="5"/>
        <v>272.37728291639297</v>
      </c>
      <c r="N124" s="6" t="s">
        <v>168</v>
      </c>
      <c r="O124" s="6"/>
      <c r="P124" s="6"/>
      <c r="Q124" s="6"/>
    </row>
    <row r="125" spans="1:17" ht="12.75">
      <c r="A125" s="15">
        <v>19</v>
      </c>
      <c r="B125" s="6" t="s">
        <v>127</v>
      </c>
      <c r="C125" s="6"/>
      <c r="D125" s="6">
        <v>1995</v>
      </c>
      <c r="E125" s="6">
        <v>2</v>
      </c>
      <c r="F125" s="33"/>
      <c r="G125" s="6" t="s">
        <v>120</v>
      </c>
      <c r="H125" s="6"/>
      <c r="I125" s="7" t="s">
        <v>6</v>
      </c>
      <c r="J125" s="6" t="s">
        <v>297</v>
      </c>
      <c r="K125" s="15">
        <v>3</v>
      </c>
      <c r="L125" s="7">
        <v>177.41</v>
      </c>
      <c r="M125" s="18">
        <f t="shared" si="5"/>
        <v>266.02511865801966</v>
      </c>
      <c r="N125" s="6" t="s">
        <v>121</v>
      </c>
      <c r="O125" s="6"/>
      <c r="P125" s="6"/>
      <c r="Q125" s="6"/>
    </row>
    <row r="126" spans="1:17" ht="12.75">
      <c r="A126" s="15"/>
      <c r="B126" s="6"/>
      <c r="C126" s="6"/>
      <c r="D126" s="6"/>
      <c r="E126" s="6"/>
      <c r="F126" s="33"/>
      <c r="G126" s="6"/>
      <c r="H126" s="6"/>
      <c r="I126" s="7"/>
      <c r="J126" s="6"/>
      <c r="K126" s="15"/>
      <c r="L126" s="7"/>
      <c r="M126" s="11"/>
      <c r="N126" s="6"/>
      <c r="O126" s="6"/>
      <c r="P126" s="6"/>
      <c r="Q126" s="6"/>
    </row>
    <row r="127" spans="1:17" ht="12.75">
      <c r="A127" s="15"/>
      <c r="B127" s="6"/>
      <c r="C127" s="6"/>
      <c r="D127" s="6"/>
      <c r="E127" s="17" t="s">
        <v>190</v>
      </c>
      <c r="F127" s="33"/>
      <c r="G127" s="6"/>
      <c r="H127" s="6"/>
      <c r="I127" s="7"/>
      <c r="J127" s="6"/>
      <c r="K127" s="15"/>
      <c r="L127" s="7"/>
      <c r="M127" s="11"/>
      <c r="N127" s="6"/>
      <c r="O127" s="6"/>
      <c r="P127" s="6"/>
      <c r="Q127" s="6"/>
    </row>
    <row r="128" spans="1:17" ht="12.75">
      <c r="A128" s="15">
        <v>1</v>
      </c>
      <c r="B128" s="6" t="s">
        <v>175</v>
      </c>
      <c r="C128" s="6"/>
      <c r="D128" s="6">
        <v>1996</v>
      </c>
      <c r="E128" s="6">
        <v>1</v>
      </c>
      <c r="F128" s="33"/>
      <c r="G128" s="6" t="s">
        <v>2</v>
      </c>
      <c r="H128" s="9" t="s">
        <v>82</v>
      </c>
      <c r="I128" s="7" t="s">
        <v>34</v>
      </c>
      <c r="J128" s="6" t="s">
        <v>345</v>
      </c>
      <c r="K128" s="15">
        <v>1</v>
      </c>
      <c r="L128" s="7">
        <v>623.12</v>
      </c>
      <c r="M128" s="18">
        <f aca="true" t="shared" si="6" ref="M128:M136">SUM(1000*(494.1/L128)^3)</f>
        <v>498.57384194268803</v>
      </c>
      <c r="N128" s="6" t="s">
        <v>176</v>
      </c>
      <c r="O128" s="6"/>
      <c r="P128" s="6"/>
      <c r="Q128" s="6"/>
    </row>
    <row r="129" spans="1:17" ht="12.75">
      <c r="A129" s="15">
        <v>2</v>
      </c>
      <c r="B129" s="6" t="s">
        <v>48</v>
      </c>
      <c r="C129" s="6"/>
      <c r="D129" s="6">
        <v>1997</v>
      </c>
      <c r="E129" s="6">
        <v>1</v>
      </c>
      <c r="F129" s="33"/>
      <c r="G129" s="6" t="s">
        <v>40</v>
      </c>
      <c r="H129" s="9"/>
      <c r="I129" s="7" t="s">
        <v>34</v>
      </c>
      <c r="J129" s="10" t="s">
        <v>350</v>
      </c>
      <c r="K129" s="20">
        <v>1</v>
      </c>
      <c r="L129" s="7">
        <v>629.55</v>
      </c>
      <c r="M129" s="18">
        <f t="shared" si="6"/>
        <v>483.4525740225564</v>
      </c>
      <c r="N129" s="6" t="s">
        <v>49</v>
      </c>
      <c r="O129" s="6"/>
      <c r="P129" s="6"/>
      <c r="Q129" s="6"/>
    </row>
    <row r="130" spans="1:17" ht="12.75">
      <c r="A130" s="15">
        <v>3</v>
      </c>
      <c r="B130" s="6" t="s">
        <v>80</v>
      </c>
      <c r="C130" s="6"/>
      <c r="D130" s="6">
        <v>1997</v>
      </c>
      <c r="E130" s="6">
        <v>1</v>
      </c>
      <c r="F130" s="33"/>
      <c r="G130" s="6" t="s">
        <v>56</v>
      </c>
      <c r="H130" s="9"/>
      <c r="I130" s="7" t="s">
        <v>34</v>
      </c>
      <c r="J130" s="6" t="s">
        <v>348</v>
      </c>
      <c r="K130" s="15">
        <v>1</v>
      </c>
      <c r="L130" s="7">
        <v>639.58</v>
      </c>
      <c r="M130" s="18">
        <f t="shared" si="6"/>
        <v>461.0626452856267</v>
      </c>
      <c r="N130" s="6" t="s">
        <v>78</v>
      </c>
      <c r="O130" s="6"/>
      <c r="P130" s="6"/>
      <c r="Q130" s="6"/>
    </row>
    <row r="131" spans="1:17" ht="12.75">
      <c r="A131" s="15">
        <v>4</v>
      </c>
      <c r="B131" s="6" t="s">
        <v>178</v>
      </c>
      <c r="C131" s="6"/>
      <c r="D131" s="6">
        <v>1996</v>
      </c>
      <c r="E131" s="6">
        <v>2</v>
      </c>
      <c r="F131" s="33"/>
      <c r="G131" s="6" t="s">
        <v>2</v>
      </c>
      <c r="H131" s="9" t="s">
        <v>82</v>
      </c>
      <c r="I131" s="7" t="s">
        <v>34</v>
      </c>
      <c r="J131" s="6" t="s">
        <v>346</v>
      </c>
      <c r="K131" s="15">
        <v>2</v>
      </c>
      <c r="L131" s="7">
        <v>652.4</v>
      </c>
      <c r="M131" s="18">
        <f t="shared" si="6"/>
        <v>434.4128913053445</v>
      </c>
      <c r="N131" s="6" t="s">
        <v>176</v>
      </c>
      <c r="O131" s="6"/>
      <c r="P131" s="6"/>
      <c r="Q131" s="6"/>
    </row>
    <row r="132" spans="1:17" ht="12.75">
      <c r="A132" s="15">
        <v>5</v>
      </c>
      <c r="B132" s="6" t="s">
        <v>35</v>
      </c>
      <c r="C132" s="6"/>
      <c r="D132" s="6">
        <v>1997</v>
      </c>
      <c r="E132" s="6">
        <v>2</v>
      </c>
      <c r="F132" s="33"/>
      <c r="G132" s="6" t="s">
        <v>2</v>
      </c>
      <c r="H132" s="9" t="s">
        <v>32</v>
      </c>
      <c r="I132" s="7" t="s">
        <v>34</v>
      </c>
      <c r="J132" s="6" t="s">
        <v>352</v>
      </c>
      <c r="K132" s="15">
        <v>2</v>
      </c>
      <c r="L132" s="7">
        <v>676.05</v>
      </c>
      <c r="M132" s="18">
        <f t="shared" si="6"/>
        <v>390.3984729861847</v>
      </c>
      <c r="N132" s="6" t="s">
        <v>33</v>
      </c>
      <c r="O132" s="6"/>
      <c r="P132" s="6"/>
      <c r="Q132" s="6"/>
    </row>
    <row r="133" spans="1:17" ht="12.75">
      <c r="A133" s="15">
        <v>6</v>
      </c>
      <c r="B133" s="6" t="s">
        <v>183</v>
      </c>
      <c r="C133" s="6"/>
      <c r="D133" s="6">
        <v>1997</v>
      </c>
      <c r="E133" s="6">
        <v>2</v>
      </c>
      <c r="F133" s="33"/>
      <c r="G133" s="6" t="s">
        <v>2</v>
      </c>
      <c r="H133" s="9" t="s">
        <v>92</v>
      </c>
      <c r="I133" s="7" t="s">
        <v>34</v>
      </c>
      <c r="J133" s="6" t="s">
        <v>351</v>
      </c>
      <c r="K133" s="15">
        <v>2</v>
      </c>
      <c r="L133" s="7">
        <v>692.11</v>
      </c>
      <c r="M133" s="18">
        <f t="shared" si="6"/>
        <v>363.8473272319783</v>
      </c>
      <c r="N133" s="6" t="s">
        <v>176</v>
      </c>
      <c r="O133" s="6"/>
      <c r="P133" s="6"/>
      <c r="Q133" s="6"/>
    </row>
    <row r="134" spans="1:17" ht="12.75">
      <c r="A134" s="15">
        <v>7</v>
      </c>
      <c r="B134" s="6" t="s">
        <v>52</v>
      </c>
      <c r="C134" s="6"/>
      <c r="D134" s="6">
        <v>1996</v>
      </c>
      <c r="E134" s="6">
        <v>1</v>
      </c>
      <c r="F134" s="33"/>
      <c r="G134" s="6" t="s">
        <v>40</v>
      </c>
      <c r="H134" s="9"/>
      <c r="I134" s="7" t="s">
        <v>34</v>
      </c>
      <c r="J134" s="6" t="s">
        <v>347</v>
      </c>
      <c r="K134" s="15">
        <v>2</v>
      </c>
      <c r="L134" s="7">
        <v>693.95</v>
      </c>
      <c r="M134" s="18">
        <f t="shared" si="6"/>
        <v>360.96078410056623</v>
      </c>
      <c r="N134" s="6" t="s">
        <v>42</v>
      </c>
      <c r="O134" s="6"/>
      <c r="P134" s="6"/>
      <c r="Q134" s="6"/>
    </row>
    <row r="135" spans="1:17" ht="12.75">
      <c r="A135" s="15">
        <v>8</v>
      </c>
      <c r="B135" s="6" t="s">
        <v>65</v>
      </c>
      <c r="C135" s="6"/>
      <c r="D135" s="6">
        <v>1997</v>
      </c>
      <c r="E135" s="6">
        <v>2</v>
      </c>
      <c r="F135" s="33"/>
      <c r="G135" s="6" t="s">
        <v>56</v>
      </c>
      <c r="H135" s="9" t="s">
        <v>57</v>
      </c>
      <c r="I135" s="7" t="s">
        <v>34</v>
      </c>
      <c r="J135" s="6" t="s">
        <v>349</v>
      </c>
      <c r="K135" s="15">
        <v>2</v>
      </c>
      <c r="L135" s="7">
        <v>708.89</v>
      </c>
      <c r="M135" s="18">
        <f t="shared" si="6"/>
        <v>338.6164183128399</v>
      </c>
      <c r="N135" s="6" t="s">
        <v>58</v>
      </c>
      <c r="O135" s="6"/>
      <c r="P135" s="6"/>
      <c r="Q135" s="6"/>
    </row>
    <row r="136" spans="1:17" ht="12.75">
      <c r="A136" s="15">
        <v>9</v>
      </c>
      <c r="B136" s="6" t="s">
        <v>31</v>
      </c>
      <c r="C136" s="6"/>
      <c r="D136" s="6">
        <v>1997</v>
      </c>
      <c r="E136" s="6">
        <v>3</v>
      </c>
      <c r="F136" s="33"/>
      <c r="G136" s="6" t="s">
        <v>2</v>
      </c>
      <c r="H136" s="9" t="s">
        <v>32</v>
      </c>
      <c r="I136" s="7" t="s">
        <v>34</v>
      </c>
      <c r="J136" s="10" t="s">
        <v>353</v>
      </c>
      <c r="K136" s="20">
        <v>3</v>
      </c>
      <c r="L136" s="7">
        <v>741.22</v>
      </c>
      <c r="M136" s="18">
        <f t="shared" si="6"/>
        <v>296.2123585366445</v>
      </c>
      <c r="N136" s="6" t="s">
        <v>33</v>
      </c>
      <c r="O136" s="6"/>
      <c r="P136" s="6"/>
      <c r="Q136" s="6"/>
    </row>
    <row r="137" spans="1:17" ht="12.75">
      <c r="A137" s="15"/>
      <c r="B137" s="6"/>
      <c r="C137" s="6"/>
      <c r="D137" s="6"/>
      <c r="E137" s="6"/>
      <c r="F137" s="33"/>
      <c r="G137" s="6"/>
      <c r="H137" s="6"/>
      <c r="I137" s="7"/>
      <c r="J137" s="6"/>
      <c r="K137" s="15"/>
      <c r="L137" s="7"/>
      <c r="M137" s="11"/>
      <c r="N137" s="6"/>
      <c r="O137" s="6"/>
      <c r="P137" s="6"/>
      <c r="Q137" s="6"/>
    </row>
    <row r="138" spans="1:17" ht="12.75">
      <c r="A138" s="15"/>
      <c r="B138" s="6"/>
      <c r="C138" s="6"/>
      <c r="D138" s="6"/>
      <c r="E138" s="6"/>
      <c r="F138" s="33"/>
      <c r="G138" s="6"/>
      <c r="H138" s="6"/>
      <c r="I138" s="7"/>
      <c r="J138" s="6"/>
      <c r="K138" s="15"/>
      <c r="L138" s="7"/>
      <c r="M138" s="11"/>
      <c r="N138" s="6"/>
      <c r="O138" s="6"/>
      <c r="P138" s="6"/>
      <c r="Q138" s="6"/>
    </row>
    <row r="139" spans="1:17" ht="12.75">
      <c r="A139" s="15"/>
      <c r="B139" s="6"/>
      <c r="C139" s="6"/>
      <c r="D139" s="17" t="s">
        <v>298</v>
      </c>
      <c r="E139" s="17"/>
      <c r="F139" s="17"/>
      <c r="G139" s="21"/>
      <c r="H139" s="17"/>
      <c r="I139" s="7"/>
      <c r="J139" s="6"/>
      <c r="K139" s="15"/>
      <c r="L139" s="7"/>
      <c r="M139" s="11"/>
      <c r="N139" s="6"/>
      <c r="O139" s="6"/>
      <c r="P139" s="6"/>
      <c r="Q139" s="6"/>
    </row>
    <row r="140" spans="1:17" ht="12.75">
      <c r="A140" s="15"/>
      <c r="B140" s="6"/>
      <c r="C140" s="6"/>
      <c r="D140" s="6"/>
      <c r="E140" s="6"/>
      <c r="F140" s="32"/>
      <c r="G140" s="6"/>
      <c r="H140" s="6"/>
      <c r="I140" s="7"/>
      <c r="J140" s="6"/>
      <c r="K140" s="15"/>
      <c r="L140" s="7"/>
      <c r="M140" s="11"/>
      <c r="N140" s="6"/>
      <c r="O140" s="6"/>
      <c r="P140" s="6"/>
      <c r="Q140" s="6"/>
    </row>
    <row r="141" spans="1:17" ht="12.75">
      <c r="A141" s="15">
        <v>1</v>
      </c>
      <c r="B141" s="16" t="s">
        <v>612</v>
      </c>
      <c r="C141" s="16"/>
      <c r="D141" s="6"/>
      <c r="E141" s="6"/>
      <c r="F141" s="32"/>
      <c r="G141" s="6" t="s">
        <v>627</v>
      </c>
      <c r="H141" s="6"/>
      <c r="I141" s="7"/>
      <c r="J141" s="7">
        <v>249.61</v>
      </c>
      <c r="K141" s="22">
        <v>1084</v>
      </c>
      <c r="L141" s="7"/>
      <c r="M141" s="11"/>
      <c r="N141" s="6"/>
      <c r="O141" s="6"/>
      <c r="P141" s="6"/>
      <c r="Q141" s="6"/>
    </row>
    <row r="142" spans="1:17" ht="12.75">
      <c r="A142" s="15"/>
      <c r="B142" s="6" t="s">
        <v>70</v>
      </c>
      <c r="C142" s="6"/>
      <c r="D142" s="6">
        <v>96</v>
      </c>
      <c r="E142" s="6" t="s">
        <v>1</v>
      </c>
      <c r="F142" s="32"/>
      <c r="G142" s="6" t="s">
        <v>299</v>
      </c>
      <c r="H142" s="6" t="s">
        <v>1</v>
      </c>
      <c r="I142" s="7"/>
      <c r="J142" s="6"/>
      <c r="K142" s="15"/>
      <c r="L142" s="7"/>
      <c r="M142" s="11"/>
      <c r="N142" s="6"/>
      <c r="O142" s="6"/>
      <c r="P142" s="6"/>
      <c r="Q142" s="6"/>
    </row>
    <row r="143" spans="1:17" ht="12.75">
      <c r="A143" s="15"/>
      <c r="B143" s="6" t="s">
        <v>122</v>
      </c>
      <c r="C143" s="6"/>
      <c r="D143" s="6">
        <v>96</v>
      </c>
      <c r="E143" s="6" t="s">
        <v>1</v>
      </c>
      <c r="F143" s="32"/>
      <c r="G143" s="6"/>
      <c r="H143" s="6"/>
      <c r="I143" s="7"/>
      <c r="J143" s="6"/>
      <c r="K143" s="15"/>
      <c r="L143" s="7"/>
      <c r="M143" s="11"/>
      <c r="N143" s="6"/>
      <c r="O143" s="6"/>
      <c r="P143" s="6"/>
      <c r="Q143" s="6"/>
    </row>
    <row r="144" spans="1:17" ht="12.75">
      <c r="A144" s="15"/>
      <c r="B144" s="6" t="s">
        <v>27</v>
      </c>
      <c r="C144" s="6"/>
      <c r="D144" s="6">
        <v>97</v>
      </c>
      <c r="E144" s="6" t="s">
        <v>1</v>
      </c>
      <c r="F144" s="32"/>
      <c r="G144" s="6"/>
      <c r="H144" s="6"/>
      <c r="I144" s="7"/>
      <c r="J144" s="6"/>
      <c r="K144" s="15"/>
      <c r="L144" s="7"/>
      <c r="M144" s="11"/>
      <c r="N144" s="6"/>
      <c r="O144" s="6"/>
      <c r="P144" s="6"/>
      <c r="Q144" s="6"/>
    </row>
    <row r="145" spans="1:17" ht="12.75">
      <c r="A145" s="15"/>
      <c r="B145" s="6" t="s">
        <v>23</v>
      </c>
      <c r="C145" s="6"/>
      <c r="D145" s="6">
        <v>96</v>
      </c>
      <c r="E145" s="10" t="s">
        <v>1</v>
      </c>
      <c r="F145" s="32"/>
      <c r="G145" s="6"/>
      <c r="H145" s="6"/>
      <c r="I145" s="7"/>
      <c r="J145" s="6"/>
      <c r="K145" s="15"/>
      <c r="L145" s="7"/>
      <c r="M145" s="11"/>
      <c r="N145" s="6"/>
      <c r="O145" s="6"/>
      <c r="P145" s="6"/>
      <c r="Q145" s="6"/>
    </row>
    <row r="146" spans="1:17" ht="12.75">
      <c r="A146" s="15">
        <v>2</v>
      </c>
      <c r="B146" s="16" t="s">
        <v>319</v>
      </c>
      <c r="C146" s="16"/>
      <c r="D146" s="6"/>
      <c r="E146" s="6"/>
      <c r="F146" s="32"/>
      <c r="G146" s="6" t="s">
        <v>300</v>
      </c>
      <c r="H146" s="6"/>
      <c r="I146" s="7"/>
      <c r="J146" s="7">
        <v>275.84</v>
      </c>
      <c r="K146" s="22">
        <v>906</v>
      </c>
      <c r="L146" s="7"/>
      <c r="M146" s="11"/>
      <c r="N146" s="6"/>
      <c r="O146" s="6"/>
      <c r="P146" s="6"/>
      <c r="Q146" s="6"/>
    </row>
    <row r="147" spans="1:17" ht="12.75">
      <c r="A147" s="15"/>
      <c r="B147" s="6" t="s">
        <v>177</v>
      </c>
      <c r="C147" s="6"/>
      <c r="D147" s="6">
        <v>96</v>
      </c>
      <c r="E147" s="6">
        <v>1</v>
      </c>
      <c r="F147" s="32"/>
      <c r="G147" s="6" t="s">
        <v>301</v>
      </c>
      <c r="H147" s="6">
        <v>1</v>
      </c>
      <c r="I147" s="7"/>
      <c r="J147" s="6"/>
      <c r="K147" s="22"/>
      <c r="L147" s="7"/>
      <c r="M147" s="11"/>
      <c r="N147" s="6"/>
      <c r="O147" s="6"/>
      <c r="P147" s="6"/>
      <c r="Q147" s="6"/>
    </row>
    <row r="148" spans="1:17" ht="12.75">
      <c r="A148" s="15"/>
      <c r="B148" s="6" t="s">
        <v>303</v>
      </c>
      <c r="C148" s="6"/>
      <c r="D148" s="6">
        <v>96</v>
      </c>
      <c r="E148" s="6"/>
      <c r="F148" s="32"/>
      <c r="G148" s="6"/>
      <c r="H148" s="6"/>
      <c r="I148" s="7"/>
      <c r="J148" s="6"/>
      <c r="K148" s="22"/>
      <c r="L148" s="7"/>
      <c r="M148" s="11"/>
      <c r="N148" s="6"/>
      <c r="O148" s="6"/>
      <c r="P148" s="6"/>
      <c r="Q148" s="6"/>
    </row>
    <row r="149" spans="1:17" ht="12.75">
      <c r="A149" s="15"/>
      <c r="B149" s="6" t="s">
        <v>304</v>
      </c>
      <c r="C149" s="6"/>
      <c r="D149" s="6">
        <v>96</v>
      </c>
      <c r="E149" s="6"/>
      <c r="F149" s="32"/>
      <c r="G149" s="6"/>
      <c r="H149" s="6"/>
      <c r="I149" s="7"/>
      <c r="J149" s="6"/>
      <c r="K149" s="22"/>
      <c r="L149" s="7"/>
      <c r="M149" s="11"/>
      <c r="N149" s="6"/>
      <c r="O149" s="6"/>
      <c r="P149" s="6"/>
      <c r="Q149" s="6"/>
    </row>
    <row r="150" spans="1:17" ht="12.75">
      <c r="A150" s="15"/>
      <c r="B150" s="6" t="s">
        <v>305</v>
      </c>
      <c r="C150" s="6"/>
      <c r="D150" s="6">
        <v>96</v>
      </c>
      <c r="E150" s="6"/>
      <c r="F150" s="32"/>
      <c r="G150" s="6"/>
      <c r="H150" s="6"/>
      <c r="I150" s="7"/>
      <c r="J150" s="6"/>
      <c r="K150" s="22"/>
      <c r="L150" s="7"/>
      <c r="M150" s="11"/>
      <c r="N150" s="6"/>
      <c r="O150" s="6"/>
      <c r="P150" s="6"/>
      <c r="Q150" s="6"/>
    </row>
    <row r="151" spans="1:17" ht="12.75">
      <c r="A151" s="15">
        <v>3</v>
      </c>
      <c r="B151" s="16" t="s">
        <v>120</v>
      </c>
      <c r="C151" s="16"/>
      <c r="D151" s="6"/>
      <c r="E151" s="6"/>
      <c r="F151" s="32"/>
      <c r="G151" s="6" t="s">
        <v>302</v>
      </c>
      <c r="H151" s="6"/>
      <c r="I151" s="7"/>
      <c r="J151" s="7">
        <v>278.33</v>
      </c>
      <c r="K151" s="22">
        <v>882</v>
      </c>
      <c r="L151" s="7"/>
      <c r="M151" s="11"/>
      <c r="N151" s="6"/>
      <c r="O151" s="6"/>
      <c r="P151" s="6"/>
      <c r="Q151" s="6"/>
    </row>
    <row r="152" spans="1:17" ht="12.75">
      <c r="A152" s="15"/>
      <c r="B152" s="10" t="s">
        <v>620</v>
      </c>
      <c r="C152" s="6"/>
      <c r="D152" s="6">
        <v>97</v>
      </c>
      <c r="E152" s="6">
        <v>1</v>
      </c>
      <c r="F152" s="32"/>
      <c r="G152" s="6" t="s">
        <v>621</v>
      </c>
      <c r="H152" s="6">
        <v>1</v>
      </c>
      <c r="I152" s="7"/>
      <c r="J152" s="6"/>
      <c r="K152" s="22"/>
      <c r="L152" s="7"/>
      <c r="M152" s="11"/>
      <c r="N152" s="6"/>
      <c r="O152" s="6"/>
      <c r="P152" s="6"/>
      <c r="Q152" s="6"/>
    </row>
    <row r="153" spans="1:17" ht="12.75">
      <c r="A153" s="15"/>
      <c r="B153" s="6" t="s">
        <v>306</v>
      </c>
      <c r="C153" s="6"/>
      <c r="D153" s="6">
        <v>96</v>
      </c>
      <c r="E153" s="6"/>
      <c r="F153" s="32"/>
      <c r="G153" s="6"/>
      <c r="H153" s="6"/>
      <c r="I153" s="7"/>
      <c r="J153" s="6"/>
      <c r="K153" s="22"/>
      <c r="L153" s="7"/>
      <c r="M153" s="11"/>
      <c r="N153" s="6"/>
      <c r="O153" s="6"/>
      <c r="P153" s="6"/>
      <c r="Q153" s="6"/>
    </row>
    <row r="154" spans="1:17" ht="12.75">
      <c r="A154" s="15"/>
      <c r="B154" s="6" t="s">
        <v>125</v>
      </c>
      <c r="C154" s="6"/>
      <c r="D154" s="6">
        <v>96</v>
      </c>
      <c r="E154" s="6"/>
      <c r="F154" s="32"/>
      <c r="G154" s="6"/>
      <c r="H154" s="6"/>
      <c r="I154" s="7"/>
      <c r="J154" s="6"/>
      <c r="K154" s="22"/>
      <c r="L154" s="7"/>
      <c r="M154" s="11"/>
      <c r="N154" s="6"/>
      <c r="O154" s="6"/>
      <c r="P154" s="6"/>
      <c r="Q154" s="6"/>
    </row>
    <row r="155" spans="1:17" ht="12.75">
      <c r="A155" s="15"/>
      <c r="B155" s="6" t="s">
        <v>124</v>
      </c>
      <c r="C155" s="6"/>
      <c r="D155" s="6">
        <v>97</v>
      </c>
      <c r="E155" s="6"/>
      <c r="F155" s="32"/>
      <c r="G155" s="6"/>
      <c r="H155" s="6"/>
      <c r="I155" s="7"/>
      <c r="J155" s="6"/>
      <c r="K155" s="22"/>
      <c r="L155" s="7"/>
      <c r="M155" s="11"/>
      <c r="N155" s="6"/>
      <c r="O155" s="6"/>
      <c r="P155" s="6"/>
      <c r="Q155" s="6"/>
    </row>
    <row r="156" spans="1:17" ht="12.75">
      <c r="A156" s="15">
        <v>4</v>
      </c>
      <c r="B156" s="16" t="s">
        <v>56</v>
      </c>
      <c r="C156" s="6"/>
      <c r="D156" s="6"/>
      <c r="E156" s="6"/>
      <c r="F156" s="32"/>
      <c r="G156" s="6" t="s">
        <v>307</v>
      </c>
      <c r="H156" s="6"/>
      <c r="I156" s="7"/>
      <c r="J156" s="7">
        <v>288.16</v>
      </c>
      <c r="K156" s="22">
        <v>794</v>
      </c>
      <c r="L156" s="7"/>
      <c r="M156" s="11"/>
      <c r="N156" s="6"/>
      <c r="O156" s="6"/>
      <c r="P156" s="6"/>
      <c r="Q156" s="6"/>
    </row>
    <row r="157" spans="1:17" ht="12.75">
      <c r="A157" s="15"/>
      <c r="B157" s="6" t="s">
        <v>60</v>
      </c>
      <c r="C157" s="6"/>
      <c r="D157" s="6">
        <v>97</v>
      </c>
      <c r="E157" s="6">
        <v>2</v>
      </c>
      <c r="F157" s="32"/>
      <c r="G157" s="6" t="s">
        <v>308</v>
      </c>
      <c r="H157" s="6">
        <v>2</v>
      </c>
      <c r="I157" s="7"/>
      <c r="J157" s="6"/>
      <c r="K157" s="22"/>
      <c r="L157" s="7"/>
      <c r="M157" s="11"/>
      <c r="N157" s="6"/>
      <c r="O157" s="6"/>
      <c r="P157" s="6"/>
      <c r="Q157" s="6"/>
    </row>
    <row r="158" spans="1:17" ht="12.75">
      <c r="A158" s="15">
        <v>5</v>
      </c>
      <c r="B158" s="16" t="s">
        <v>40</v>
      </c>
      <c r="C158" s="6"/>
      <c r="D158" s="6"/>
      <c r="E158" s="6"/>
      <c r="F158" s="32"/>
      <c r="G158" s="6" t="s">
        <v>309</v>
      </c>
      <c r="H158" s="6"/>
      <c r="I158" s="7"/>
      <c r="J158" s="7">
        <v>296.08</v>
      </c>
      <c r="K158" s="22">
        <v>732</v>
      </c>
      <c r="L158" s="7"/>
      <c r="M158" s="11"/>
      <c r="N158" s="6"/>
      <c r="O158" s="6"/>
      <c r="P158" s="6"/>
      <c r="Q158" s="6"/>
    </row>
    <row r="159" spans="1:17" ht="12.75">
      <c r="A159" s="15"/>
      <c r="B159" s="6" t="s">
        <v>52</v>
      </c>
      <c r="C159" s="6"/>
      <c r="D159" s="6">
        <v>96</v>
      </c>
      <c r="E159" s="6"/>
      <c r="F159" s="32"/>
      <c r="G159" s="6" t="s">
        <v>310</v>
      </c>
      <c r="H159" s="6">
        <v>2</v>
      </c>
      <c r="I159" s="7"/>
      <c r="J159" s="6"/>
      <c r="K159" s="22"/>
      <c r="L159" s="7"/>
      <c r="M159" s="11"/>
      <c r="N159" s="6"/>
      <c r="O159" s="6"/>
      <c r="P159" s="6"/>
      <c r="Q159" s="6"/>
    </row>
    <row r="160" spans="1:17" ht="12.75">
      <c r="A160" s="15">
        <v>6</v>
      </c>
      <c r="B160" s="16" t="s">
        <v>311</v>
      </c>
      <c r="C160" s="6"/>
      <c r="D160" s="6"/>
      <c r="E160" s="6"/>
      <c r="F160" s="32"/>
      <c r="G160" s="6" t="s">
        <v>312</v>
      </c>
      <c r="H160" s="6"/>
      <c r="I160" s="7"/>
      <c r="J160" s="7">
        <v>300.3</v>
      </c>
      <c r="K160" s="22">
        <v>702</v>
      </c>
      <c r="L160" s="7"/>
      <c r="M160" s="11"/>
      <c r="N160" s="6"/>
      <c r="O160" s="6"/>
      <c r="P160" s="6"/>
      <c r="Q160" s="6"/>
    </row>
    <row r="161" spans="1:17" ht="12.75">
      <c r="A161" s="15"/>
      <c r="B161" s="6" t="s">
        <v>182</v>
      </c>
      <c r="C161" s="6"/>
      <c r="D161" s="6">
        <v>97</v>
      </c>
      <c r="E161" s="6">
        <v>2</v>
      </c>
      <c r="F161" s="32"/>
      <c r="G161" s="6" t="s">
        <v>313</v>
      </c>
      <c r="H161" s="6">
        <v>2</v>
      </c>
      <c r="I161" s="7"/>
      <c r="J161" s="6"/>
      <c r="K161" s="22"/>
      <c r="L161" s="7"/>
      <c r="M161" s="11"/>
      <c r="N161" s="6"/>
      <c r="O161" s="6"/>
      <c r="P161" s="6"/>
      <c r="Q161" s="6"/>
    </row>
    <row r="162" spans="1:17" ht="12.75">
      <c r="A162" s="15">
        <v>7</v>
      </c>
      <c r="B162" s="16" t="s">
        <v>106</v>
      </c>
      <c r="C162" s="6"/>
      <c r="D162" s="6"/>
      <c r="E162" s="6"/>
      <c r="F162" s="32"/>
      <c r="G162" s="6" t="s">
        <v>314</v>
      </c>
      <c r="H162" s="6"/>
      <c r="I162" s="7"/>
      <c r="J162" s="7">
        <v>302.18</v>
      </c>
      <c r="K162" s="22">
        <v>688</v>
      </c>
      <c r="L162" s="7"/>
      <c r="M162" s="11"/>
      <c r="N162" s="6"/>
      <c r="O162" s="6"/>
      <c r="P162" s="6"/>
      <c r="Q162" s="6"/>
    </row>
    <row r="163" spans="1:17" ht="12.75">
      <c r="A163" s="15"/>
      <c r="B163" s="6" t="s">
        <v>105</v>
      </c>
      <c r="C163" s="6"/>
      <c r="D163" s="6">
        <v>97</v>
      </c>
      <c r="E163" s="6"/>
      <c r="F163" s="32"/>
      <c r="G163" s="6" t="s">
        <v>315</v>
      </c>
      <c r="H163" s="6">
        <v>2</v>
      </c>
      <c r="I163" s="7"/>
      <c r="J163" s="6"/>
      <c r="K163" s="22"/>
      <c r="L163" s="7"/>
      <c r="M163" s="11"/>
      <c r="N163" s="6"/>
      <c r="O163" s="6"/>
      <c r="P163" s="6"/>
      <c r="Q163" s="6"/>
    </row>
    <row r="164" spans="1:17" ht="12.75">
      <c r="A164" s="15">
        <v>8</v>
      </c>
      <c r="B164" s="16" t="s">
        <v>134</v>
      </c>
      <c r="C164" s="6"/>
      <c r="D164" s="6"/>
      <c r="E164" s="6"/>
      <c r="F164" s="32"/>
      <c r="G164" s="6" t="s">
        <v>316</v>
      </c>
      <c r="H164" s="6"/>
      <c r="I164" s="7"/>
      <c r="J164" s="7">
        <v>307.48</v>
      </c>
      <c r="K164" s="22">
        <v>654</v>
      </c>
      <c r="L164" s="7"/>
      <c r="M164" s="11"/>
      <c r="N164" s="6"/>
      <c r="O164" s="6"/>
      <c r="P164" s="6"/>
      <c r="Q164" s="6"/>
    </row>
    <row r="165" spans="1:17" ht="12.75">
      <c r="A165" s="15"/>
      <c r="B165" s="6" t="s">
        <v>136</v>
      </c>
      <c r="C165" s="6"/>
      <c r="D165" s="6">
        <v>96</v>
      </c>
      <c r="E165" s="6">
        <v>2</v>
      </c>
      <c r="F165" s="32"/>
      <c r="G165" s="6" t="s">
        <v>317</v>
      </c>
      <c r="H165" s="6">
        <v>2</v>
      </c>
      <c r="I165" s="7"/>
      <c r="J165" s="6"/>
      <c r="K165" s="15"/>
      <c r="L165" s="7"/>
      <c r="M165" s="11"/>
      <c r="N165" s="6"/>
      <c r="O165" s="6"/>
      <c r="P165" s="6"/>
      <c r="Q165" s="6"/>
    </row>
    <row r="166" spans="1:17" ht="12.75">
      <c r="A166" s="15"/>
      <c r="B166" s="6"/>
      <c r="C166" s="6"/>
      <c r="D166" s="6"/>
      <c r="E166" s="6"/>
      <c r="F166" s="32"/>
      <c r="G166" s="6"/>
      <c r="H166" s="6"/>
      <c r="I166" s="7"/>
      <c r="J166" s="6"/>
      <c r="K166" s="15"/>
      <c r="L166" s="7"/>
      <c r="M166" s="11"/>
      <c r="N166" s="6"/>
      <c r="O166" s="6"/>
      <c r="P166" s="6"/>
      <c r="Q166" s="6"/>
    </row>
    <row r="167" spans="1:17" ht="12.75">
      <c r="A167" s="15"/>
      <c r="B167" s="6"/>
      <c r="C167" s="6"/>
      <c r="D167" s="17" t="s">
        <v>318</v>
      </c>
      <c r="E167" s="17"/>
      <c r="F167" s="17"/>
      <c r="G167" s="21"/>
      <c r="H167" s="17"/>
      <c r="I167" s="7"/>
      <c r="J167" s="6"/>
      <c r="K167" s="15"/>
      <c r="L167" s="7"/>
      <c r="M167" s="11"/>
      <c r="N167" s="6"/>
      <c r="O167" s="6"/>
      <c r="P167" s="6"/>
      <c r="Q167" s="6"/>
    </row>
    <row r="168" spans="12:17" ht="12.75">
      <c r="L168" s="7"/>
      <c r="M168" s="11"/>
      <c r="N168" s="6"/>
      <c r="O168" s="6"/>
      <c r="P168" s="6"/>
      <c r="Q168" s="6"/>
    </row>
    <row r="169" spans="1:13" ht="12.75">
      <c r="A169" s="15">
        <v>1</v>
      </c>
      <c r="B169" s="16" t="s">
        <v>319</v>
      </c>
      <c r="C169" s="6"/>
      <c r="D169" s="6"/>
      <c r="E169" s="6"/>
      <c r="F169" s="32"/>
      <c r="G169" s="6" t="s">
        <v>320</v>
      </c>
      <c r="H169" s="6"/>
      <c r="I169" s="7"/>
      <c r="J169" s="7">
        <v>234.08</v>
      </c>
      <c r="K169" s="22">
        <v>1040</v>
      </c>
      <c r="M169" s="11"/>
    </row>
    <row r="170" spans="1:13" ht="12.75">
      <c r="A170" s="15"/>
      <c r="B170" s="6" t="s">
        <v>321</v>
      </c>
      <c r="C170" s="6"/>
      <c r="D170" s="6">
        <v>94</v>
      </c>
      <c r="E170" s="6" t="s">
        <v>1</v>
      </c>
      <c r="F170" s="32"/>
      <c r="G170" s="6">
        <v>58.58</v>
      </c>
      <c r="H170" s="6">
        <v>1</v>
      </c>
      <c r="I170" s="7"/>
      <c r="J170" s="6"/>
      <c r="K170" s="22"/>
      <c r="M170" s="11"/>
    </row>
    <row r="171" spans="1:13" ht="12.75">
      <c r="A171" s="15"/>
      <c r="B171" s="6" t="s">
        <v>88</v>
      </c>
      <c r="C171" s="6"/>
      <c r="D171" s="6">
        <v>94</v>
      </c>
      <c r="E171" s="6">
        <v>1</v>
      </c>
      <c r="F171" s="32"/>
      <c r="G171" s="6"/>
      <c r="H171" s="6"/>
      <c r="I171" s="7"/>
      <c r="J171" s="6"/>
      <c r="K171" s="22"/>
      <c r="M171" s="11"/>
    </row>
    <row r="172" spans="1:13" ht="12.75">
      <c r="A172" s="15"/>
      <c r="B172" s="6" t="s">
        <v>322</v>
      </c>
      <c r="C172" s="6"/>
      <c r="D172" s="6">
        <v>95</v>
      </c>
      <c r="E172" s="6">
        <v>1</v>
      </c>
      <c r="F172" s="32"/>
      <c r="G172" s="6"/>
      <c r="H172" s="6"/>
      <c r="I172" s="7"/>
      <c r="J172" s="6"/>
      <c r="K172" s="22"/>
      <c r="M172" s="11"/>
    </row>
    <row r="173" spans="1:13" ht="12.75">
      <c r="A173" s="15"/>
      <c r="B173" s="6" t="s">
        <v>81</v>
      </c>
      <c r="C173" s="6"/>
      <c r="D173" s="6">
        <v>95</v>
      </c>
      <c r="E173" s="6" t="s">
        <v>1</v>
      </c>
      <c r="F173" s="32"/>
      <c r="G173" s="6"/>
      <c r="H173" s="6"/>
      <c r="I173" s="7"/>
      <c r="J173" s="6"/>
      <c r="K173" s="22"/>
      <c r="M173" s="11"/>
    </row>
    <row r="174" spans="1:12" ht="12.75">
      <c r="A174" s="15">
        <v>2</v>
      </c>
      <c r="B174" s="16" t="s">
        <v>612</v>
      </c>
      <c r="C174" s="6"/>
      <c r="D174" s="6"/>
      <c r="E174" s="6"/>
      <c r="F174" s="32"/>
      <c r="G174" s="6" t="s">
        <v>628</v>
      </c>
      <c r="H174" s="6"/>
      <c r="I174" s="7"/>
      <c r="J174" s="7">
        <v>228.55</v>
      </c>
      <c r="K174" s="22">
        <v>1018</v>
      </c>
      <c r="L174" s="7"/>
    </row>
    <row r="175" spans="1:12" ht="12.75">
      <c r="A175" s="15"/>
      <c r="B175" s="6" t="s">
        <v>13</v>
      </c>
      <c r="C175" s="6"/>
      <c r="D175" s="6">
        <v>95</v>
      </c>
      <c r="E175" s="6">
        <v>1</v>
      </c>
      <c r="F175" s="32"/>
      <c r="G175" s="6" t="s">
        <v>629</v>
      </c>
      <c r="H175" s="6">
        <v>1</v>
      </c>
      <c r="I175" s="7"/>
      <c r="J175" s="6"/>
      <c r="K175" s="22"/>
      <c r="L175" s="7"/>
    </row>
    <row r="176" spans="1:12" ht="12.75">
      <c r="A176" s="15"/>
      <c r="B176" s="6" t="s">
        <v>116</v>
      </c>
      <c r="C176" s="6"/>
      <c r="D176" s="6">
        <v>94</v>
      </c>
      <c r="E176" s="6">
        <v>1</v>
      </c>
      <c r="F176" s="32"/>
      <c r="G176" s="6"/>
      <c r="H176" s="6"/>
      <c r="I176" s="7"/>
      <c r="J176" s="6"/>
      <c r="K176" s="22"/>
      <c r="L176" s="7"/>
    </row>
    <row r="177" spans="1:12" ht="12.75">
      <c r="A177" s="15"/>
      <c r="B177" s="6" t="s">
        <v>9</v>
      </c>
      <c r="C177" s="6"/>
      <c r="D177" s="6">
        <v>94</v>
      </c>
      <c r="E177" s="6" t="s">
        <v>1</v>
      </c>
      <c r="F177" s="32"/>
      <c r="G177" s="6"/>
      <c r="H177" s="6"/>
      <c r="I177" s="7"/>
      <c r="J177" s="6"/>
      <c r="K177" s="22"/>
      <c r="L177" s="7"/>
    </row>
    <row r="178" spans="1:12" ht="12.75">
      <c r="A178" s="15"/>
      <c r="B178" s="6" t="s">
        <v>8</v>
      </c>
      <c r="C178" s="6"/>
      <c r="D178" s="6">
        <v>94</v>
      </c>
      <c r="E178" s="6" t="s">
        <v>1</v>
      </c>
      <c r="F178" s="32"/>
      <c r="G178" s="6"/>
      <c r="H178" s="6"/>
      <c r="I178" s="7"/>
      <c r="J178" s="6"/>
      <c r="K178" s="22"/>
      <c r="L178" s="7"/>
    </row>
    <row r="179" spans="1:17" ht="12.75">
      <c r="A179" s="15">
        <v>3</v>
      </c>
      <c r="B179" s="16" t="s">
        <v>40</v>
      </c>
      <c r="C179" s="6"/>
      <c r="D179" s="6"/>
      <c r="E179" s="6"/>
      <c r="F179" s="32"/>
      <c r="G179" s="6" t="s">
        <v>323</v>
      </c>
      <c r="H179" s="6"/>
      <c r="I179" s="7"/>
      <c r="J179" s="7">
        <v>243.05</v>
      </c>
      <c r="K179" s="22">
        <v>930</v>
      </c>
      <c r="L179" s="7"/>
      <c r="M179" s="11"/>
      <c r="N179" s="6"/>
      <c r="O179" s="6"/>
      <c r="P179" s="6"/>
      <c r="Q179" s="6"/>
    </row>
    <row r="180" spans="1:17" ht="12.75">
      <c r="A180" s="15"/>
      <c r="B180" s="6" t="s">
        <v>39</v>
      </c>
      <c r="C180" s="6"/>
      <c r="D180" s="6">
        <v>94</v>
      </c>
      <c r="E180" s="6"/>
      <c r="F180" s="32"/>
      <c r="G180" s="6" t="s">
        <v>324</v>
      </c>
      <c r="H180" s="6">
        <v>2</v>
      </c>
      <c r="I180" s="7"/>
      <c r="J180" s="6"/>
      <c r="K180" s="22"/>
      <c r="L180" s="7"/>
      <c r="M180" s="11"/>
      <c r="N180" s="6"/>
      <c r="O180" s="6"/>
      <c r="P180" s="6"/>
      <c r="Q180" s="6"/>
    </row>
    <row r="181" spans="1:17" ht="12.75">
      <c r="A181" s="15"/>
      <c r="B181" s="6" t="s">
        <v>325</v>
      </c>
      <c r="C181" s="6"/>
      <c r="D181" s="6">
        <v>94</v>
      </c>
      <c r="E181" s="6"/>
      <c r="F181" s="32"/>
      <c r="G181" s="6"/>
      <c r="H181" s="6"/>
      <c r="I181" s="7"/>
      <c r="J181" s="6"/>
      <c r="K181" s="22"/>
      <c r="L181" s="7"/>
      <c r="M181" s="11"/>
      <c r="N181" s="6"/>
      <c r="O181" s="6"/>
      <c r="P181" s="6"/>
      <c r="Q181" s="6"/>
    </row>
    <row r="182" spans="1:17" ht="12.75">
      <c r="A182" s="15"/>
      <c r="B182" s="6" t="s">
        <v>45</v>
      </c>
      <c r="C182" s="6"/>
      <c r="D182" s="6">
        <v>94</v>
      </c>
      <c r="E182" s="6"/>
      <c r="F182" s="32"/>
      <c r="G182" s="6"/>
      <c r="H182" s="6"/>
      <c r="I182" s="7"/>
      <c r="J182" s="6"/>
      <c r="K182" s="22"/>
      <c r="L182" s="7"/>
      <c r="M182" s="11"/>
      <c r="N182" s="6"/>
      <c r="O182" s="6"/>
      <c r="P182" s="6"/>
      <c r="Q182" s="6"/>
    </row>
    <row r="183" spans="1:17" ht="12.75">
      <c r="A183" s="15"/>
      <c r="B183" s="6" t="s">
        <v>43</v>
      </c>
      <c r="C183" s="6"/>
      <c r="D183" s="6">
        <v>94</v>
      </c>
      <c r="E183" s="6"/>
      <c r="F183" s="32"/>
      <c r="G183" s="6"/>
      <c r="H183" s="6"/>
      <c r="I183" s="7"/>
      <c r="J183" s="6"/>
      <c r="K183" s="22"/>
      <c r="L183" s="7"/>
      <c r="M183" s="11"/>
      <c r="N183" s="6"/>
      <c r="O183" s="6"/>
      <c r="P183" s="6"/>
      <c r="Q183" s="6"/>
    </row>
    <row r="184" spans="1:17" ht="12.75">
      <c r="A184" s="15">
        <v>4</v>
      </c>
      <c r="B184" s="16" t="s">
        <v>56</v>
      </c>
      <c r="C184" s="6"/>
      <c r="D184" s="6"/>
      <c r="E184" s="6"/>
      <c r="F184" s="32"/>
      <c r="G184" s="6" t="s">
        <v>326</v>
      </c>
      <c r="H184" s="6"/>
      <c r="I184" s="7"/>
      <c r="J184" s="7">
        <v>243.72</v>
      </c>
      <c r="K184" s="22">
        <v>922</v>
      </c>
      <c r="L184" s="7"/>
      <c r="M184" s="11"/>
      <c r="N184" s="6"/>
      <c r="O184" s="6"/>
      <c r="P184" s="6"/>
      <c r="Q184" s="6"/>
    </row>
    <row r="185" spans="1:17" ht="12.75">
      <c r="A185" s="15"/>
      <c r="B185" s="6" t="s">
        <v>77</v>
      </c>
      <c r="C185" s="6"/>
      <c r="D185" s="6">
        <v>94</v>
      </c>
      <c r="E185" s="6">
        <v>1</v>
      </c>
      <c r="F185" s="32"/>
      <c r="G185" s="6" t="s">
        <v>327</v>
      </c>
      <c r="H185" s="6">
        <v>2</v>
      </c>
      <c r="I185" s="7"/>
      <c r="J185" s="6"/>
      <c r="K185" s="22"/>
      <c r="L185" s="7"/>
      <c r="M185" s="11"/>
      <c r="N185" s="6"/>
      <c r="O185" s="6"/>
      <c r="P185" s="6"/>
      <c r="Q185" s="6"/>
    </row>
    <row r="186" spans="1:17" ht="12.75">
      <c r="A186" s="15">
        <v>5</v>
      </c>
      <c r="B186" s="16" t="s">
        <v>328</v>
      </c>
      <c r="C186" s="6"/>
      <c r="D186" s="6"/>
      <c r="E186" s="6"/>
      <c r="F186" s="32"/>
      <c r="G186" s="6" t="s">
        <v>329</v>
      </c>
      <c r="H186" s="6"/>
      <c r="I186" s="7"/>
      <c r="J186" s="7">
        <v>249.59</v>
      </c>
      <c r="K186" s="22">
        <v>858</v>
      </c>
      <c r="L186" s="7"/>
      <c r="M186" s="11"/>
      <c r="N186" s="6"/>
      <c r="O186" s="6"/>
      <c r="P186" s="6"/>
      <c r="Q186" s="6"/>
    </row>
    <row r="187" spans="1:17" ht="12.75">
      <c r="A187" s="15"/>
      <c r="B187" s="6" t="s">
        <v>148</v>
      </c>
      <c r="C187" s="6"/>
      <c r="D187" s="6">
        <v>94</v>
      </c>
      <c r="E187" s="6" t="s">
        <v>1</v>
      </c>
      <c r="F187" s="32"/>
      <c r="G187" s="6">
        <v>59.6</v>
      </c>
      <c r="H187" s="6">
        <v>2</v>
      </c>
      <c r="I187" s="7"/>
      <c r="J187" s="6"/>
      <c r="K187" s="22"/>
      <c r="L187" s="7"/>
      <c r="M187" s="11"/>
      <c r="N187" s="6"/>
      <c r="O187" s="6"/>
      <c r="P187" s="6"/>
      <c r="Q187" s="6"/>
    </row>
    <row r="188" spans="1:17" ht="12.75">
      <c r="A188" s="15">
        <v>6</v>
      </c>
      <c r="B188" s="16" t="s">
        <v>120</v>
      </c>
      <c r="C188" s="6"/>
      <c r="D188" s="6"/>
      <c r="E188" s="6"/>
      <c r="F188" s="32"/>
      <c r="G188" s="6" t="s">
        <v>330</v>
      </c>
      <c r="H188" s="6"/>
      <c r="I188" s="7"/>
      <c r="J188" s="7">
        <v>249.91</v>
      </c>
      <c r="K188" s="22">
        <v>854</v>
      </c>
      <c r="L188" s="7"/>
      <c r="M188" s="11"/>
      <c r="N188" s="6"/>
      <c r="O188" s="6"/>
      <c r="P188" s="6"/>
      <c r="Q188" s="6"/>
    </row>
    <row r="189" spans="1:17" ht="12.75">
      <c r="A189" s="15"/>
      <c r="B189" s="6" t="s">
        <v>132</v>
      </c>
      <c r="C189" s="6"/>
      <c r="D189" s="6">
        <v>95</v>
      </c>
      <c r="E189" s="6"/>
      <c r="F189" s="32"/>
      <c r="G189" s="6" t="s">
        <v>331</v>
      </c>
      <c r="H189" s="6">
        <v>2</v>
      </c>
      <c r="I189" s="7"/>
      <c r="J189" s="6"/>
      <c r="K189" s="22"/>
      <c r="L189" s="7"/>
      <c r="M189" s="11"/>
      <c r="N189" s="6"/>
      <c r="O189" s="6"/>
      <c r="P189" s="6"/>
      <c r="Q189" s="6"/>
    </row>
    <row r="190" spans="1:17" ht="12.75">
      <c r="A190" s="15">
        <v>7</v>
      </c>
      <c r="B190" s="16" t="s">
        <v>311</v>
      </c>
      <c r="C190" s="6"/>
      <c r="D190" s="6"/>
      <c r="E190" s="6"/>
      <c r="F190" s="32"/>
      <c r="G190" s="6" t="s">
        <v>332</v>
      </c>
      <c r="H190" s="6"/>
      <c r="I190" s="7"/>
      <c r="J190" s="7">
        <v>255.57</v>
      </c>
      <c r="K190" s="22">
        <v>800</v>
      </c>
      <c r="L190" s="7"/>
      <c r="M190" s="11"/>
      <c r="N190" s="6"/>
      <c r="O190" s="6"/>
      <c r="P190" s="6"/>
      <c r="Q190" s="6"/>
    </row>
    <row r="191" spans="1:17" ht="12.75">
      <c r="A191" s="15"/>
      <c r="B191" s="6" t="s">
        <v>94</v>
      </c>
      <c r="C191" s="6"/>
      <c r="D191" s="6">
        <v>95</v>
      </c>
      <c r="E191" s="6">
        <v>2</v>
      </c>
      <c r="F191" s="32"/>
      <c r="G191" s="6" t="s">
        <v>333</v>
      </c>
      <c r="H191" s="6">
        <v>2</v>
      </c>
      <c r="I191" s="7"/>
      <c r="J191" s="6"/>
      <c r="K191" s="22"/>
      <c r="L191" s="7"/>
      <c r="M191" s="11"/>
      <c r="N191" s="6"/>
      <c r="O191" s="6"/>
      <c r="P191" s="6"/>
      <c r="Q191" s="6"/>
    </row>
    <row r="192" spans="1:17" ht="12.75">
      <c r="A192" s="15">
        <v>8</v>
      </c>
      <c r="B192" s="16" t="s">
        <v>106</v>
      </c>
      <c r="C192" s="6"/>
      <c r="D192" s="6"/>
      <c r="E192" s="6"/>
      <c r="F192" s="32"/>
      <c r="G192" s="6" t="s">
        <v>334</v>
      </c>
      <c r="H192" s="6"/>
      <c r="I192" s="7"/>
      <c r="J192" s="7">
        <v>257.23</v>
      </c>
      <c r="K192" s="22">
        <v>784</v>
      </c>
      <c r="L192" s="7"/>
      <c r="M192" s="11"/>
      <c r="N192" s="6"/>
      <c r="O192" s="6"/>
      <c r="P192" s="6"/>
      <c r="Q192" s="6"/>
    </row>
    <row r="193" spans="1:17" ht="12.75">
      <c r="A193" s="15"/>
      <c r="B193" s="6" t="s">
        <v>113</v>
      </c>
      <c r="C193" s="6"/>
      <c r="D193" s="6">
        <v>95</v>
      </c>
      <c r="E193" s="6"/>
      <c r="F193" s="32"/>
      <c r="G193" s="6" t="s">
        <v>335</v>
      </c>
      <c r="H193" s="6">
        <v>2</v>
      </c>
      <c r="I193" s="7"/>
      <c r="J193" s="6"/>
      <c r="K193" s="22"/>
      <c r="L193" s="7"/>
      <c r="M193" s="11"/>
      <c r="N193" s="6"/>
      <c r="O193" s="6"/>
      <c r="P193" s="6"/>
      <c r="Q193" s="6"/>
    </row>
    <row r="194" spans="1:17" ht="12.75">
      <c r="A194" s="15">
        <v>9</v>
      </c>
      <c r="B194" s="16" t="s">
        <v>336</v>
      </c>
      <c r="C194" s="6"/>
      <c r="D194" s="6"/>
      <c r="E194" s="6"/>
      <c r="F194" s="32"/>
      <c r="G194" s="6" t="s">
        <v>337</v>
      </c>
      <c r="H194" s="6"/>
      <c r="I194" s="7"/>
      <c r="J194" s="7">
        <v>276.77</v>
      </c>
      <c r="K194" s="22">
        <v>630</v>
      </c>
      <c r="L194" s="7"/>
      <c r="M194" s="11"/>
      <c r="N194" s="6"/>
      <c r="O194" s="6"/>
      <c r="P194" s="6"/>
      <c r="Q194" s="6"/>
    </row>
    <row r="195" spans="1:17" ht="12.75">
      <c r="A195" s="15"/>
      <c r="B195" s="6" t="s">
        <v>138</v>
      </c>
      <c r="C195" s="6"/>
      <c r="D195" s="6">
        <v>94</v>
      </c>
      <c r="E195" s="6">
        <v>2</v>
      </c>
      <c r="F195" s="32"/>
      <c r="G195" s="6" t="s">
        <v>338</v>
      </c>
      <c r="H195" s="6">
        <v>3</v>
      </c>
      <c r="I195" s="7"/>
      <c r="J195" s="6"/>
      <c r="K195" s="15"/>
      <c r="L195" s="7"/>
      <c r="M195" s="11"/>
      <c r="N195" s="6"/>
      <c r="O195" s="6"/>
      <c r="P195" s="6"/>
      <c r="Q195" s="6"/>
    </row>
    <row r="196" spans="1:17" ht="12.75">
      <c r="A196" s="15">
        <v>10</v>
      </c>
      <c r="B196" s="16" t="s">
        <v>339</v>
      </c>
      <c r="C196" s="6"/>
      <c r="D196" s="6"/>
      <c r="E196" s="6"/>
      <c r="F196" s="32"/>
      <c r="G196" s="6" t="s">
        <v>340</v>
      </c>
      <c r="H196" s="6"/>
      <c r="I196" s="7"/>
      <c r="J196" s="7">
        <v>278.07</v>
      </c>
      <c r="K196" s="22">
        <v>620</v>
      </c>
      <c r="L196" s="7"/>
      <c r="M196" s="11"/>
      <c r="N196" s="6"/>
      <c r="O196" s="6"/>
      <c r="P196" s="6"/>
      <c r="Q196" s="6"/>
    </row>
    <row r="197" spans="1:17" ht="12.75">
      <c r="A197" s="15"/>
      <c r="B197" s="6" t="s">
        <v>165</v>
      </c>
      <c r="C197" s="6"/>
      <c r="D197" s="6">
        <v>95</v>
      </c>
      <c r="E197" s="6">
        <v>3</v>
      </c>
      <c r="F197" s="32"/>
      <c r="G197" s="6" t="s">
        <v>341</v>
      </c>
      <c r="H197" s="6">
        <v>3</v>
      </c>
      <c r="I197" s="7"/>
      <c r="J197" s="6"/>
      <c r="K197" s="15"/>
      <c r="L197" s="7"/>
      <c r="M197" s="11"/>
      <c r="N197" s="6"/>
      <c r="O197" s="6"/>
      <c r="P197" s="6"/>
      <c r="Q197" s="6"/>
    </row>
    <row r="198" spans="1:17" ht="12.75">
      <c r="A198" s="15"/>
      <c r="B198" s="6"/>
      <c r="C198" s="6"/>
      <c r="D198" s="6"/>
      <c r="E198" s="6"/>
      <c r="F198" s="32"/>
      <c r="G198" s="6"/>
      <c r="H198" s="6"/>
      <c r="I198" s="7"/>
      <c r="J198" s="6"/>
      <c r="K198" s="15"/>
      <c r="L198" s="7"/>
      <c r="M198" s="11"/>
      <c r="N198" s="6"/>
      <c r="O198" s="6"/>
      <c r="P198" s="6"/>
      <c r="Q198" s="6"/>
    </row>
    <row r="199" spans="12:17" ht="12.75">
      <c r="L199" s="7"/>
      <c r="M199" s="11"/>
      <c r="N199" s="6"/>
      <c r="O199" s="6"/>
      <c r="P199" s="6"/>
      <c r="Q199" s="6"/>
    </row>
    <row r="200" spans="12:17" ht="12.75">
      <c r="L200" s="7"/>
      <c r="M200" s="11"/>
      <c r="N200" s="6"/>
      <c r="O200" s="6"/>
      <c r="P200" s="6"/>
      <c r="Q200" s="6"/>
    </row>
    <row r="201" spans="12:17" ht="12.75">
      <c r="L201" s="7"/>
      <c r="M201" s="11"/>
      <c r="N201" s="6"/>
      <c r="O201" s="6"/>
      <c r="P201" s="6"/>
      <c r="Q201" s="6"/>
    </row>
    <row r="202" spans="12:17" ht="12.75">
      <c r="L202" s="7"/>
      <c r="M202" s="11"/>
      <c r="N202" s="6"/>
      <c r="O202" s="6"/>
      <c r="P202" s="6"/>
      <c r="Q202" s="6"/>
    </row>
    <row r="203" spans="12:17" ht="12.75">
      <c r="L203" s="7"/>
      <c r="M203" s="11"/>
      <c r="N203" s="6"/>
      <c r="O203" s="6"/>
      <c r="P203" s="6"/>
      <c r="Q203" s="6"/>
    </row>
    <row r="204" spans="12:17" ht="12.75">
      <c r="L204" s="7"/>
      <c r="M204" s="11"/>
      <c r="N204" s="6"/>
      <c r="O204" s="6"/>
      <c r="P204" s="6"/>
      <c r="Q204" s="6"/>
    </row>
    <row r="205" spans="1:17" ht="12.75">
      <c r="A205" s="15"/>
      <c r="B205" s="6"/>
      <c r="C205" s="6"/>
      <c r="D205" s="6"/>
      <c r="E205" s="17" t="s">
        <v>191</v>
      </c>
      <c r="F205" s="32"/>
      <c r="G205" s="6"/>
      <c r="H205" s="6"/>
      <c r="I205" s="7"/>
      <c r="J205" s="6"/>
      <c r="K205" s="15"/>
      <c r="L205" s="7"/>
      <c r="M205" s="11"/>
      <c r="N205" s="6"/>
      <c r="O205" s="6"/>
      <c r="P205" s="6"/>
      <c r="Q205" s="6"/>
    </row>
    <row r="206" spans="1:17" ht="12.75">
      <c r="A206" s="15"/>
      <c r="B206" s="6"/>
      <c r="C206" s="6"/>
      <c r="D206" s="6"/>
      <c r="E206" s="6"/>
      <c r="F206" s="32"/>
      <c r="G206" s="6"/>
      <c r="H206" s="6"/>
      <c r="I206" s="7"/>
      <c r="J206" s="6"/>
      <c r="K206" s="15"/>
      <c r="L206" s="7"/>
      <c r="M206" s="11"/>
      <c r="N206" s="6"/>
      <c r="O206" s="6"/>
      <c r="P206" s="6"/>
      <c r="Q206" s="6"/>
    </row>
    <row r="207" spans="1:17" ht="12.75">
      <c r="A207" s="15"/>
      <c r="B207" s="6"/>
      <c r="C207" s="6"/>
      <c r="D207" s="6"/>
      <c r="E207" s="17" t="s">
        <v>192</v>
      </c>
      <c r="F207" s="32"/>
      <c r="G207" s="6"/>
      <c r="H207" s="6"/>
      <c r="I207" s="7"/>
      <c r="J207" s="6"/>
      <c r="K207" s="15"/>
      <c r="L207" s="7"/>
      <c r="M207" s="11"/>
      <c r="N207" s="6"/>
      <c r="O207" s="6"/>
      <c r="P207" s="6"/>
      <c r="Q207" s="6"/>
    </row>
    <row r="208" spans="1:17" ht="12.75">
      <c r="A208" s="15">
        <v>1</v>
      </c>
      <c r="B208" s="6" t="s">
        <v>116</v>
      </c>
      <c r="C208" s="6"/>
      <c r="D208" s="6">
        <v>1994</v>
      </c>
      <c r="E208" s="6">
        <v>1</v>
      </c>
      <c r="F208" s="32"/>
      <c r="G208" s="6" t="s">
        <v>2</v>
      </c>
      <c r="H208" s="9" t="s">
        <v>608</v>
      </c>
      <c r="I208" s="7"/>
      <c r="J208" s="6" t="s">
        <v>613</v>
      </c>
      <c r="K208" s="15">
        <v>1</v>
      </c>
      <c r="L208" s="7">
        <v>263.65</v>
      </c>
      <c r="M208" s="18">
        <f aca="true" t="shared" si="7" ref="M208:M214">SUM(1000*(220.07/L208)^3)</f>
        <v>581.5662609189606</v>
      </c>
      <c r="N208" s="6" t="s">
        <v>117</v>
      </c>
      <c r="O208" s="6"/>
      <c r="P208" s="6"/>
      <c r="Q208" s="6"/>
    </row>
    <row r="209" spans="1:17" ht="12.75">
      <c r="A209" s="15">
        <v>2</v>
      </c>
      <c r="B209" s="6" t="s">
        <v>77</v>
      </c>
      <c r="C209" s="6"/>
      <c r="D209" s="6">
        <v>1994</v>
      </c>
      <c r="E209" s="6">
        <v>1</v>
      </c>
      <c r="F209" s="32"/>
      <c r="G209" s="6" t="s">
        <v>56</v>
      </c>
      <c r="H209" s="9" t="s">
        <v>56</v>
      </c>
      <c r="I209" s="7" t="s">
        <v>50</v>
      </c>
      <c r="J209" s="6" t="s">
        <v>363</v>
      </c>
      <c r="K209" s="15">
        <v>1</v>
      </c>
      <c r="L209" s="7">
        <v>276.26</v>
      </c>
      <c r="M209" s="18">
        <f t="shared" si="7"/>
        <v>505.5085528242522</v>
      </c>
      <c r="N209" s="6" t="s">
        <v>78</v>
      </c>
      <c r="O209" s="6"/>
      <c r="P209" s="6"/>
      <c r="Q209" s="6"/>
    </row>
    <row r="210" spans="1:17" ht="12.75">
      <c r="A210" s="15">
        <v>3</v>
      </c>
      <c r="B210" s="6" t="s">
        <v>45</v>
      </c>
      <c r="C210" s="6"/>
      <c r="D210" s="6">
        <v>1994</v>
      </c>
      <c r="E210" s="6" t="s">
        <v>1</v>
      </c>
      <c r="F210" s="32"/>
      <c r="G210" s="6" t="s">
        <v>40</v>
      </c>
      <c r="H210" s="9"/>
      <c r="I210" s="7" t="s">
        <v>50</v>
      </c>
      <c r="J210" s="6" t="s">
        <v>364</v>
      </c>
      <c r="K210" s="15">
        <v>2</v>
      </c>
      <c r="L210" s="7">
        <v>282.19</v>
      </c>
      <c r="M210" s="18">
        <f t="shared" si="7"/>
        <v>474.30496594398966</v>
      </c>
      <c r="N210" s="6" t="s">
        <v>54</v>
      </c>
      <c r="O210" s="6"/>
      <c r="P210" s="6"/>
      <c r="Q210" s="6"/>
    </row>
    <row r="211" spans="1:17" ht="12.75">
      <c r="A211" s="15">
        <v>4</v>
      </c>
      <c r="B211" s="6" t="s">
        <v>132</v>
      </c>
      <c r="C211" s="6"/>
      <c r="D211" s="6">
        <v>1995</v>
      </c>
      <c r="E211" s="6">
        <v>1</v>
      </c>
      <c r="F211" s="32"/>
      <c r="G211" s="6" t="s">
        <v>120</v>
      </c>
      <c r="H211" s="9"/>
      <c r="I211" s="7" t="s">
        <v>50</v>
      </c>
      <c r="J211" s="6" t="s">
        <v>365</v>
      </c>
      <c r="K211" s="15">
        <v>2</v>
      </c>
      <c r="L211" s="7">
        <v>285.14</v>
      </c>
      <c r="M211" s="18">
        <f t="shared" si="7"/>
        <v>459.73555718272337</v>
      </c>
      <c r="N211" s="6" t="s">
        <v>123</v>
      </c>
      <c r="O211" s="6"/>
      <c r="P211" s="6"/>
      <c r="Q211" s="6"/>
    </row>
    <row r="212" spans="1:17" ht="12.75">
      <c r="A212" s="15">
        <v>5</v>
      </c>
      <c r="B212" s="6" t="s">
        <v>90</v>
      </c>
      <c r="C212" s="6"/>
      <c r="D212" s="6">
        <v>1995</v>
      </c>
      <c r="E212" s="6">
        <v>2</v>
      </c>
      <c r="F212" s="32"/>
      <c r="G212" s="6" t="s">
        <v>2</v>
      </c>
      <c r="H212" s="9" t="s">
        <v>92</v>
      </c>
      <c r="I212" s="7" t="s">
        <v>50</v>
      </c>
      <c r="J212" s="6" t="s">
        <v>366</v>
      </c>
      <c r="K212" s="15">
        <v>2</v>
      </c>
      <c r="L212" s="7">
        <v>287.57</v>
      </c>
      <c r="M212" s="18">
        <f t="shared" si="7"/>
        <v>448.1793042659431</v>
      </c>
      <c r="N212" s="6" t="s">
        <v>85</v>
      </c>
      <c r="O212" s="6"/>
      <c r="P212" s="6"/>
      <c r="Q212" s="6"/>
    </row>
    <row r="213" spans="1:17" ht="12.75">
      <c r="A213" s="15">
        <v>6</v>
      </c>
      <c r="B213" s="6" t="s">
        <v>113</v>
      </c>
      <c r="C213" s="6"/>
      <c r="D213" s="6">
        <v>1995</v>
      </c>
      <c r="E213" s="6">
        <v>2</v>
      </c>
      <c r="F213" s="32"/>
      <c r="G213" s="6" t="s">
        <v>106</v>
      </c>
      <c r="H213" s="9" t="s">
        <v>107</v>
      </c>
      <c r="I213" s="7" t="s">
        <v>50</v>
      </c>
      <c r="J213" s="6" t="s">
        <v>367</v>
      </c>
      <c r="K213" s="15">
        <v>3</v>
      </c>
      <c r="L213" s="7">
        <v>319.54</v>
      </c>
      <c r="M213" s="18">
        <f t="shared" si="7"/>
        <v>326.66818366827226</v>
      </c>
      <c r="N213" s="6" t="s">
        <v>110</v>
      </c>
      <c r="O213" s="6"/>
      <c r="P213" s="6"/>
      <c r="Q213" s="6"/>
    </row>
    <row r="214" spans="1:17" ht="12.75">
      <c r="A214" s="15">
        <v>7</v>
      </c>
      <c r="B214" s="6" t="s">
        <v>115</v>
      </c>
      <c r="C214" s="6"/>
      <c r="D214" s="6">
        <v>1997</v>
      </c>
      <c r="E214" s="6">
        <v>3</v>
      </c>
      <c r="F214" s="32"/>
      <c r="G214" s="6" t="s">
        <v>106</v>
      </c>
      <c r="H214" s="9" t="s">
        <v>107</v>
      </c>
      <c r="I214" s="7" t="s">
        <v>50</v>
      </c>
      <c r="J214" s="6" t="s">
        <v>368</v>
      </c>
      <c r="K214" s="15">
        <v>3</v>
      </c>
      <c r="L214" s="7">
        <v>347.57</v>
      </c>
      <c r="M214" s="18">
        <f t="shared" si="7"/>
        <v>253.8374397035924</v>
      </c>
      <c r="N214" s="6" t="s">
        <v>110</v>
      </c>
      <c r="O214" s="6"/>
      <c r="P214" s="6"/>
      <c r="Q214" s="6"/>
    </row>
    <row r="215" spans="1:17" ht="12.75">
      <c r="A215" s="15"/>
      <c r="B215" s="6"/>
      <c r="C215" s="6"/>
      <c r="D215" s="6"/>
      <c r="E215" s="6"/>
      <c r="F215" s="32"/>
      <c r="G215" s="6"/>
      <c r="H215" s="6"/>
      <c r="I215" s="7"/>
      <c r="J215" s="6"/>
      <c r="K215" s="15"/>
      <c r="L215" s="7"/>
      <c r="M215" s="11"/>
      <c r="N215" s="6"/>
      <c r="O215" s="6"/>
      <c r="P215" s="6"/>
      <c r="Q215" s="6"/>
    </row>
    <row r="216" spans="1:17" ht="12.75">
      <c r="A216" s="15"/>
      <c r="B216" s="6"/>
      <c r="C216" s="6"/>
      <c r="D216" s="6"/>
      <c r="E216" s="6"/>
      <c r="F216" s="32"/>
      <c r="G216" s="6"/>
      <c r="H216" s="6"/>
      <c r="I216" s="7"/>
      <c r="J216" s="6"/>
      <c r="K216" s="15"/>
      <c r="L216" s="7"/>
      <c r="M216" s="11"/>
      <c r="N216" s="6"/>
      <c r="O216" s="6"/>
      <c r="P216" s="6"/>
      <c r="Q216" s="6"/>
    </row>
    <row r="217" spans="1:17" ht="12.75">
      <c r="A217" s="15"/>
      <c r="B217" s="6"/>
      <c r="C217" s="6"/>
      <c r="D217" s="6"/>
      <c r="E217" s="17" t="s">
        <v>369</v>
      </c>
      <c r="F217" s="32"/>
      <c r="G217" s="6"/>
      <c r="H217" s="6"/>
      <c r="I217" s="7"/>
      <c r="J217" s="6"/>
      <c r="K217" s="15"/>
      <c r="L217" s="7"/>
      <c r="M217" s="11"/>
      <c r="N217" s="6"/>
      <c r="O217" s="6"/>
      <c r="P217" s="6"/>
      <c r="Q217" s="6"/>
    </row>
    <row r="218" spans="1:17" ht="12.75">
      <c r="A218" s="15">
        <v>1</v>
      </c>
      <c r="B218" s="6" t="s">
        <v>70</v>
      </c>
      <c r="C218" s="6"/>
      <c r="D218" s="6">
        <v>1996</v>
      </c>
      <c r="E218" s="6" t="s">
        <v>1</v>
      </c>
      <c r="F218" s="32"/>
      <c r="G218" s="6" t="s">
        <v>2</v>
      </c>
      <c r="H218" s="9" t="s">
        <v>608</v>
      </c>
      <c r="I218" s="7" t="s">
        <v>14</v>
      </c>
      <c r="J218" s="6" t="s">
        <v>630</v>
      </c>
      <c r="K218" s="15" t="s">
        <v>1</v>
      </c>
      <c r="L218" s="7">
        <v>61.66</v>
      </c>
      <c r="M218" s="18">
        <v>590</v>
      </c>
      <c r="N218" s="6" t="s">
        <v>71</v>
      </c>
      <c r="O218" s="6"/>
      <c r="P218" s="6"/>
      <c r="Q218" s="6"/>
    </row>
    <row r="219" spans="1:17" ht="12.75">
      <c r="A219" s="15">
        <v>2</v>
      </c>
      <c r="B219" s="6" t="s">
        <v>122</v>
      </c>
      <c r="C219" s="6"/>
      <c r="D219" s="6">
        <v>1996</v>
      </c>
      <c r="E219" s="6" t="s">
        <v>1</v>
      </c>
      <c r="F219" s="32"/>
      <c r="G219" s="6" t="s">
        <v>2</v>
      </c>
      <c r="H219" s="9" t="s">
        <v>608</v>
      </c>
      <c r="I219" s="7" t="s">
        <v>14</v>
      </c>
      <c r="J219" s="6" t="s">
        <v>631</v>
      </c>
      <c r="K219" s="15">
        <v>1</v>
      </c>
      <c r="L219" s="7">
        <v>61.81</v>
      </c>
      <c r="M219" s="18">
        <v>570</v>
      </c>
      <c r="N219" s="6" t="s">
        <v>610</v>
      </c>
      <c r="O219" s="6"/>
      <c r="P219" s="6"/>
      <c r="Q219" s="6"/>
    </row>
    <row r="220" spans="1:17" ht="12.75">
      <c r="A220" s="15">
        <v>3</v>
      </c>
      <c r="B220" s="6" t="s">
        <v>175</v>
      </c>
      <c r="C220" s="6"/>
      <c r="D220" s="6">
        <v>1996</v>
      </c>
      <c r="E220" s="6">
        <v>1</v>
      </c>
      <c r="F220" s="32"/>
      <c r="G220" s="6" t="s">
        <v>2</v>
      </c>
      <c r="H220" s="9" t="s">
        <v>82</v>
      </c>
      <c r="I220" s="7" t="s">
        <v>14</v>
      </c>
      <c r="J220" s="6" t="s">
        <v>370</v>
      </c>
      <c r="K220" s="15">
        <v>1</v>
      </c>
      <c r="L220" s="7">
        <v>65.43</v>
      </c>
      <c r="M220" s="18">
        <f aca="true" t="shared" si="8" ref="M220:M239">SUM(1000*(52.07/L220)^3)</f>
        <v>504.0016661210396</v>
      </c>
      <c r="N220" s="6" t="s">
        <v>176</v>
      </c>
      <c r="O220" s="6"/>
      <c r="P220" s="6"/>
      <c r="Q220" s="6"/>
    </row>
    <row r="221" spans="1:17" ht="12.75">
      <c r="A221" s="15">
        <v>4</v>
      </c>
      <c r="B221" s="6" t="s">
        <v>68</v>
      </c>
      <c r="C221" s="6"/>
      <c r="D221" s="6">
        <v>1996</v>
      </c>
      <c r="E221" s="6">
        <v>1</v>
      </c>
      <c r="F221" s="32"/>
      <c r="G221" s="6" t="s">
        <v>2</v>
      </c>
      <c r="H221" s="9" t="s">
        <v>32</v>
      </c>
      <c r="I221" s="7" t="s">
        <v>14</v>
      </c>
      <c r="J221" s="6" t="s">
        <v>371</v>
      </c>
      <c r="K221" s="15">
        <v>1</v>
      </c>
      <c r="L221" s="7">
        <v>66.63</v>
      </c>
      <c r="M221" s="18">
        <f t="shared" si="8"/>
        <v>477.25808381361037</v>
      </c>
      <c r="N221" s="6" t="s">
        <v>69</v>
      </c>
      <c r="O221" s="6"/>
      <c r="P221" s="6"/>
      <c r="Q221" s="6"/>
    </row>
    <row r="222" spans="1:17" ht="12.75">
      <c r="A222" s="15">
        <v>5</v>
      </c>
      <c r="B222" s="6" t="s">
        <v>167</v>
      </c>
      <c r="C222" s="6"/>
      <c r="D222" s="6">
        <v>1997</v>
      </c>
      <c r="E222" s="6">
        <v>1</v>
      </c>
      <c r="F222" s="32"/>
      <c r="G222" s="6" t="s">
        <v>2</v>
      </c>
      <c r="H222" s="9" t="s">
        <v>3</v>
      </c>
      <c r="I222" s="7" t="s">
        <v>14</v>
      </c>
      <c r="J222" s="6" t="s">
        <v>372</v>
      </c>
      <c r="K222" s="15">
        <v>2</v>
      </c>
      <c r="L222" s="7">
        <v>67.49</v>
      </c>
      <c r="M222" s="18">
        <f t="shared" si="8"/>
        <v>459.24501263884684</v>
      </c>
      <c r="N222" s="6" t="s">
        <v>168</v>
      </c>
      <c r="O222" s="6"/>
      <c r="P222" s="6"/>
      <c r="Q222" s="6"/>
    </row>
    <row r="223" spans="1:17" ht="12.75">
      <c r="A223" s="15">
        <v>6</v>
      </c>
      <c r="B223" s="6" t="s">
        <v>178</v>
      </c>
      <c r="C223" s="6"/>
      <c r="D223" s="6">
        <v>1996</v>
      </c>
      <c r="E223" s="6">
        <v>2</v>
      </c>
      <c r="F223" s="32"/>
      <c r="G223" s="6" t="s">
        <v>2</v>
      </c>
      <c r="H223" s="9" t="s">
        <v>82</v>
      </c>
      <c r="I223" s="7" t="s">
        <v>14</v>
      </c>
      <c r="J223" s="6" t="s">
        <v>373</v>
      </c>
      <c r="K223" s="15">
        <v>2</v>
      </c>
      <c r="L223" s="7">
        <v>67.97</v>
      </c>
      <c r="M223" s="18">
        <f t="shared" si="8"/>
        <v>449.58407897990713</v>
      </c>
      <c r="N223" s="6" t="s">
        <v>176</v>
      </c>
      <c r="O223" s="6"/>
      <c r="P223" s="6"/>
      <c r="Q223" s="6"/>
    </row>
    <row r="224" spans="1:17" ht="12.75">
      <c r="A224" s="15">
        <v>7</v>
      </c>
      <c r="B224" s="6" t="s">
        <v>48</v>
      </c>
      <c r="C224" s="6"/>
      <c r="D224" s="6">
        <v>1997</v>
      </c>
      <c r="E224" s="6">
        <v>1</v>
      </c>
      <c r="F224" s="32"/>
      <c r="G224" s="6" t="s">
        <v>40</v>
      </c>
      <c r="H224" s="9"/>
      <c r="I224" s="7" t="s">
        <v>14</v>
      </c>
      <c r="J224" s="6" t="s">
        <v>374</v>
      </c>
      <c r="K224" s="15">
        <v>2</v>
      </c>
      <c r="L224" s="7">
        <v>68.93</v>
      </c>
      <c r="M224" s="18">
        <f t="shared" si="8"/>
        <v>431.06017167494286</v>
      </c>
      <c r="N224" s="6" t="s">
        <v>49</v>
      </c>
      <c r="O224" s="6"/>
      <c r="P224" s="6"/>
      <c r="Q224" s="6"/>
    </row>
    <row r="225" spans="1:17" ht="12.75">
      <c r="A225" s="15">
        <v>8</v>
      </c>
      <c r="B225" s="6" t="s">
        <v>182</v>
      </c>
      <c r="C225" s="6"/>
      <c r="D225" s="6">
        <v>1997</v>
      </c>
      <c r="E225" s="6">
        <v>2</v>
      </c>
      <c r="F225" s="32"/>
      <c r="G225" s="6" t="s">
        <v>2</v>
      </c>
      <c r="H225" s="9" t="s">
        <v>92</v>
      </c>
      <c r="I225" s="7" t="s">
        <v>14</v>
      </c>
      <c r="J225" s="6" t="s">
        <v>375</v>
      </c>
      <c r="K225" s="15">
        <v>2</v>
      </c>
      <c r="L225" s="7">
        <v>69.32</v>
      </c>
      <c r="M225" s="18">
        <f t="shared" si="8"/>
        <v>423.82548815357853</v>
      </c>
      <c r="N225" s="6" t="s">
        <v>176</v>
      </c>
      <c r="O225" s="6"/>
      <c r="P225" s="6"/>
      <c r="Q225" s="6"/>
    </row>
    <row r="226" spans="1:17" ht="12.75">
      <c r="A226" s="15">
        <v>9</v>
      </c>
      <c r="B226" s="6" t="s">
        <v>65</v>
      </c>
      <c r="C226" s="6"/>
      <c r="D226" s="6">
        <v>1997</v>
      </c>
      <c r="E226" s="6">
        <v>2</v>
      </c>
      <c r="F226" s="32"/>
      <c r="G226" s="6" t="s">
        <v>56</v>
      </c>
      <c r="H226" s="9" t="s">
        <v>57</v>
      </c>
      <c r="I226" s="7" t="s">
        <v>14</v>
      </c>
      <c r="J226" s="6" t="s">
        <v>376</v>
      </c>
      <c r="K226" s="15">
        <v>2</v>
      </c>
      <c r="L226" s="7">
        <v>70.16</v>
      </c>
      <c r="M226" s="18">
        <f t="shared" si="8"/>
        <v>408.7840969367927</v>
      </c>
      <c r="N226" s="6" t="s">
        <v>58</v>
      </c>
      <c r="O226" s="6"/>
      <c r="P226" s="6"/>
      <c r="Q226" s="6"/>
    </row>
    <row r="227" spans="1:17" ht="12.75">
      <c r="A227" s="15">
        <v>10</v>
      </c>
      <c r="B227" s="6" t="s">
        <v>125</v>
      </c>
      <c r="C227" s="6"/>
      <c r="D227" s="6">
        <v>1996</v>
      </c>
      <c r="E227" s="6">
        <v>2</v>
      </c>
      <c r="F227" s="32"/>
      <c r="G227" s="6" t="s">
        <v>120</v>
      </c>
      <c r="H227" s="9"/>
      <c r="I227" s="7" t="s">
        <v>14</v>
      </c>
      <c r="J227" s="6" t="s">
        <v>377</v>
      </c>
      <c r="K227" s="15">
        <v>2</v>
      </c>
      <c r="L227" s="7">
        <v>70.25</v>
      </c>
      <c r="M227" s="18">
        <f t="shared" si="8"/>
        <v>407.2149814195855</v>
      </c>
      <c r="N227" s="6" t="s">
        <v>121</v>
      </c>
      <c r="O227" s="6"/>
      <c r="P227" s="6"/>
      <c r="Q227" s="6"/>
    </row>
    <row r="228" spans="1:17" ht="12.75">
      <c r="A228" s="15">
        <v>11</v>
      </c>
      <c r="B228" s="6" t="s">
        <v>105</v>
      </c>
      <c r="C228" s="6"/>
      <c r="D228" s="6">
        <v>1997</v>
      </c>
      <c r="E228" s="6">
        <v>2</v>
      </c>
      <c r="F228" s="32"/>
      <c r="G228" s="6" t="s">
        <v>106</v>
      </c>
      <c r="H228" s="9" t="s">
        <v>107</v>
      </c>
      <c r="I228" s="7" t="s">
        <v>14</v>
      </c>
      <c r="J228" s="6" t="s">
        <v>378</v>
      </c>
      <c r="K228" s="15">
        <v>2</v>
      </c>
      <c r="L228" s="7">
        <v>70.97</v>
      </c>
      <c r="M228" s="18">
        <f t="shared" si="8"/>
        <v>394.94654352546655</v>
      </c>
      <c r="N228" s="6" t="s">
        <v>108</v>
      </c>
      <c r="O228" s="6"/>
      <c r="P228" s="6"/>
      <c r="Q228" s="6"/>
    </row>
    <row r="229" spans="1:17" ht="12.75">
      <c r="A229" s="15">
        <v>12</v>
      </c>
      <c r="B229" s="6" t="s">
        <v>35</v>
      </c>
      <c r="C229" s="6"/>
      <c r="D229" s="6">
        <v>1997</v>
      </c>
      <c r="E229" s="6">
        <v>2</v>
      </c>
      <c r="F229" s="35"/>
      <c r="G229" s="6" t="s">
        <v>2</v>
      </c>
      <c r="H229" s="9" t="s">
        <v>32</v>
      </c>
      <c r="I229" s="7" t="s">
        <v>14</v>
      </c>
      <c r="J229" s="6" t="s">
        <v>379</v>
      </c>
      <c r="K229" s="15">
        <v>2</v>
      </c>
      <c r="L229" s="7">
        <v>71.51</v>
      </c>
      <c r="M229" s="18">
        <f t="shared" si="8"/>
        <v>386.0667493629534</v>
      </c>
      <c r="N229" s="6" t="s">
        <v>33</v>
      </c>
      <c r="O229" s="6"/>
      <c r="P229" s="6"/>
      <c r="Q229" s="6"/>
    </row>
    <row r="230" spans="1:17" ht="12.75">
      <c r="A230" s="15">
        <v>13</v>
      </c>
      <c r="B230" s="6" t="s">
        <v>172</v>
      </c>
      <c r="C230" s="6"/>
      <c r="D230" s="6">
        <v>1997</v>
      </c>
      <c r="E230" s="6">
        <v>2</v>
      </c>
      <c r="F230" s="32"/>
      <c r="G230" s="6" t="s">
        <v>2</v>
      </c>
      <c r="H230" s="9" t="s">
        <v>3</v>
      </c>
      <c r="I230" s="7" t="s">
        <v>14</v>
      </c>
      <c r="J230" s="6" t="s">
        <v>380</v>
      </c>
      <c r="K230" s="15">
        <v>2</v>
      </c>
      <c r="L230" s="7">
        <v>72.57</v>
      </c>
      <c r="M230" s="18">
        <f t="shared" si="8"/>
        <v>369.39529862856983</v>
      </c>
      <c r="N230" s="6" t="s">
        <v>22</v>
      </c>
      <c r="O230" s="6"/>
      <c r="P230" s="6"/>
      <c r="Q230" s="6"/>
    </row>
    <row r="231" spans="1:17" ht="12.75">
      <c r="A231" s="15">
        <v>14</v>
      </c>
      <c r="B231" s="6" t="s">
        <v>119</v>
      </c>
      <c r="C231" s="6"/>
      <c r="D231" s="6">
        <v>1996</v>
      </c>
      <c r="E231" s="6">
        <v>2</v>
      </c>
      <c r="F231" s="32"/>
      <c r="G231" s="6" t="s">
        <v>120</v>
      </c>
      <c r="H231" s="9"/>
      <c r="I231" s="7" t="s">
        <v>14</v>
      </c>
      <c r="J231" s="6" t="s">
        <v>381</v>
      </c>
      <c r="K231" s="15">
        <v>2</v>
      </c>
      <c r="L231" s="7">
        <v>72.98</v>
      </c>
      <c r="M231" s="18">
        <f t="shared" si="8"/>
        <v>363.2044458692509</v>
      </c>
      <c r="N231" s="6" t="s">
        <v>121</v>
      </c>
      <c r="O231" s="6"/>
      <c r="P231" s="6"/>
      <c r="Q231" s="6"/>
    </row>
    <row r="232" spans="1:17" ht="12.75">
      <c r="A232" s="15">
        <v>15</v>
      </c>
      <c r="B232" s="6" t="s">
        <v>74</v>
      </c>
      <c r="C232" s="6"/>
      <c r="D232" s="6">
        <v>1997</v>
      </c>
      <c r="E232" s="6">
        <v>3</v>
      </c>
      <c r="F232" s="32"/>
      <c r="G232" s="6" t="s">
        <v>2</v>
      </c>
      <c r="H232" s="9" t="s">
        <v>3</v>
      </c>
      <c r="I232" s="7" t="s">
        <v>14</v>
      </c>
      <c r="J232" s="6" t="s">
        <v>382</v>
      </c>
      <c r="K232" s="15">
        <v>2</v>
      </c>
      <c r="L232" s="7">
        <v>74.42</v>
      </c>
      <c r="M232" s="18">
        <f t="shared" si="8"/>
        <v>342.52615226013415</v>
      </c>
      <c r="N232" s="6" t="s">
        <v>71</v>
      </c>
      <c r="O232" s="6"/>
      <c r="P232" s="6"/>
      <c r="Q232" s="6"/>
    </row>
    <row r="233" spans="1:17" ht="12.75">
      <c r="A233" s="15">
        <v>16</v>
      </c>
      <c r="B233" s="6" t="s">
        <v>184</v>
      </c>
      <c r="C233" s="6"/>
      <c r="D233" s="6">
        <v>1997</v>
      </c>
      <c r="E233" s="6">
        <v>2</v>
      </c>
      <c r="F233" s="32"/>
      <c r="G233" s="6" t="s">
        <v>2</v>
      </c>
      <c r="H233" s="9" t="s">
        <v>92</v>
      </c>
      <c r="I233" s="7" t="s">
        <v>14</v>
      </c>
      <c r="J233" s="6" t="s">
        <v>383</v>
      </c>
      <c r="K233" s="15">
        <v>3</v>
      </c>
      <c r="L233" s="7">
        <v>75.22</v>
      </c>
      <c r="M233" s="18">
        <f t="shared" si="8"/>
        <v>331.71319377152224</v>
      </c>
      <c r="N233" s="6" t="s">
        <v>176</v>
      </c>
      <c r="O233" s="6"/>
      <c r="P233" s="6"/>
      <c r="Q233" s="6"/>
    </row>
    <row r="234" spans="1:17" ht="12.75">
      <c r="A234" s="15">
        <v>17</v>
      </c>
      <c r="B234" s="6" t="s">
        <v>152</v>
      </c>
      <c r="C234" s="6"/>
      <c r="D234" s="6">
        <v>1996</v>
      </c>
      <c r="E234" s="6">
        <v>3</v>
      </c>
      <c r="F234" s="32"/>
      <c r="G234" s="6" t="s">
        <v>134</v>
      </c>
      <c r="H234" s="9"/>
      <c r="I234" s="7" t="s">
        <v>14</v>
      </c>
      <c r="J234" s="6" t="s">
        <v>384</v>
      </c>
      <c r="K234" s="15">
        <v>3</v>
      </c>
      <c r="L234" s="7">
        <v>75.66</v>
      </c>
      <c r="M234" s="18">
        <f t="shared" si="8"/>
        <v>325.9595594457648</v>
      </c>
      <c r="N234" s="6" t="s">
        <v>151</v>
      </c>
      <c r="O234" s="6"/>
      <c r="P234" s="6"/>
      <c r="Q234" s="6"/>
    </row>
    <row r="235" spans="1:17" ht="12.75">
      <c r="A235" s="15">
        <v>18</v>
      </c>
      <c r="B235" s="6" t="s">
        <v>31</v>
      </c>
      <c r="C235" s="6"/>
      <c r="D235" s="6">
        <v>1997</v>
      </c>
      <c r="E235" s="6">
        <v>3</v>
      </c>
      <c r="F235" s="32"/>
      <c r="G235" s="6" t="s">
        <v>2</v>
      </c>
      <c r="H235" s="9" t="s">
        <v>32</v>
      </c>
      <c r="I235" s="7" t="s">
        <v>14</v>
      </c>
      <c r="J235" s="6" t="s">
        <v>385</v>
      </c>
      <c r="K235" s="15">
        <v>3</v>
      </c>
      <c r="L235" s="7">
        <v>77.39</v>
      </c>
      <c r="M235" s="18">
        <f t="shared" si="8"/>
        <v>304.58477653286735</v>
      </c>
      <c r="N235" s="6" t="s">
        <v>33</v>
      </c>
      <c r="O235" s="6"/>
      <c r="P235" s="6"/>
      <c r="Q235" s="6"/>
    </row>
    <row r="236" spans="1:17" ht="12.75">
      <c r="A236" s="15">
        <v>19</v>
      </c>
      <c r="B236" s="6" t="s">
        <v>36</v>
      </c>
      <c r="C236" s="6"/>
      <c r="D236" s="6">
        <v>1996</v>
      </c>
      <c r="E236" s="6">
        <v>3</v>
      </c>
      <c r="F236" s="32"/>
      <c r="G236" s="6" t="s">
        <v>2</v>
      </c>
      <c r="H236" s="9" t="s">
        <v>32</v>
      </c>
      <c r="I236" s="7" t="s">
        <v>14</v>
      </c>
      <c r="J236" s="6" t="s">
        <v>386</v>
      </c>
      <c r="K236" s="15">
        <v>3</v>
      </c>
      <c r="L236" s="7">
        <v>77.86</v>
      </c>
      <c r="M236" s="18">
        <f t="shared" si="8"/>
        <v>299.1021500353549</v>
      </c>
      <c r="N236" s="6" t="s">
        <v>33</v>
      </c>
      <c r="O236" s="6"/>
      <c r="P236" s="6"/>
      <c r="Q236" s="6"/>
    </row>
    <row r="237" spans="1:17" ht="12.75">
      <c r="A237" s="15">
        <v>20</v>
      </c>
      <c r="B237" s="6" t="s">
        <v>180</v>
      </c>
      <c r="C237" s="6"/>
      <c r="D237" s="6">
        <v>1996</v>
      </c>
      <c r="E237" s="6">
        <v>2</v>
      </c>
      <c r="F237" s="32"/>
      <c r="G237" s="6" t="s">
        <v>2</v>
      </c>
      <c r="H237" s="9" t="s">
        <v>82</v>
      </c>
      <c r="I237" s="7" t="s">
        <v>14</v>
      </c>
      <c r="J237" s="6" t="s">
        <v>387</v>
      </c>
      <c r="K237" s="15">
        <v>3</v>
      </c>
      <c r="L237" s="7">
        <v>78.44</v>
      </c>
      <c r="M237" s="18">
        <f t="shared" si="8"/>
        <v>292.51623708184195</v>
      </c>
      <c r="N237" s="6" t="s">
        <v>176</v>
      </c>
      <c r="O237" s="6"/>
      <c r="P237" s="6"/>
      <c r="Q237" s="6"/>
    </row>
    <row r="238" spans="1:17" ht="12.75">
      <c r="A238" s="15">
        <v>21</v>
      </c>
      <c r="B238" s="6" t="s">
        <v>160</v>
      </c>
      <c r="C238" s="6"/>
      <c r="D238" s="6">
        <v>1998</v>
      </c>
      <c r="E238" s="6">
        <v>3</v>
      </c>
      <c r="F238" s="32"/>
      <c r="G238" s="6" t="s">
        <v>134</v>
      </c>
      <c r="H238" s="9"/>
      <c r="I238" s="7" t="s">
        <v>14</v>
      </c>
      <c r="J238" s="6" t="s">
        <v>388</v>
      </c>
      <c r="K238" s="15" t="s">
        <v>252</v>
      </c>
      <c r="L238" s="7">
        <v>87.31</v>
      </c>
      <c r="M238" s="18">
        <f t="shared" si="8"/>
        <v>212.11470062334055</v>
      </c>
      <c r="N238" s="6" t="s">
        <v>149</v>
      </c>
      <c r="O238" s="6"/>
      <c r="P238" s="6"/>
      <c r="Q238" s="6"/>
    </row>
    <row r="239" spans="1:17" ht="12.75">
      <c r="A239" s="15" t="s">
        <v>389</v>
      </c>
      <c r="B239" s="6" t="s">
        <v>97</v>
      </c>
      <c r="C239" s="6"/>
      <c r="D239" s="6">
        <v>1995</v>
      </c>
      <c r="E239" s="6">
        <v>1</v>
      </c>
      <c r="F239" s="32"/>
      <c r="G239" s="6" t="s">
        <v>2</v>
      </c>
      <c r="H239" s="9" t="s">
        <v>87</v>
      </c>
      <c r="I239" s="7" t="s">
        <v>14</v>
      </c>
      <c r="J239" s="6" t="s">
        <v>67</v>
      </c>
      <c r="K239" s="15">
        <v>1</v>
      </c>
      <c r="L239" s="7">
        <v>65.5</v>
      </c>
      <c r="M239" s="18">
        <f t="shared" si="8"/>
        <v>502.3875091995832</v>
      </c>
      <c r="N239" s="6" t="s">
        <v>85</v>
      </c>
      <c r="O239" s="6"/>
      <c r="P239" s="6"/>
      <c r="Q239" s="6"/>
    </row>
    <row r="240" spans="1:17" ht="12.75">
      <c r="A240" s="15"/>
      <c r="B240" s="6"/>
      <c r="C240" s="6"/>
      <c r="D240" s="6"/>
      <c r="E240" s="6"/>
      <c r="F240" s="32"/>
      <c r="G240" s="6"/>
      <c r="H240" s="6"/>
      <c r="I240" s="7"/>
      <c r="J240" s="6"/>
      <c r="K240" s="15"/>
      <c r="L240" s="7"/>
      <c r="M240" s="11"/>
      <c r="N240" s="6"/>
      <c r="O240" s="6"/>
      <c r="P240" s="6"/>
      <c r="Q240" s="6"/>
    </row>
    <row r="241" spans="1:17" ht="12.75">
      <c r="A241" s="15"/>
      <c r="B241" s="6"/>
      <c r="C241" s="6"/>
      <c r="D241" s="6"/>
      <c r="E241" s="17" t="s">
        <v>390</v>
      </c>
      <c r="F241" s="32"/>
      <c r="G241" s="6"/>
      <c r="H241" s="6"/>
      <c r="I241" s="7"/>
      <c r="J241" s="6"/>
      <c r="K241" s="15"/>
      <c r="L241" s="7"/>
      <c r="M241" s="11"/>
      <c r="N241" s="6"/>
      <c r="O241" s="6"/>
      <c r="P241" s="6"/>
      <c r="Q241" s="6"/>
    </row>
    <row r="242" spans="1:17" ht="12.75">
      <c r="A242" s="15">
        <v>1</v>
      </c>
      <c r="B242" s="6" t="s">
        <v>81</v>
      </c>
      <c r="C242" s="6"/>
      <c r="D242" s="6">
        <v>1995</v>
      </c>
      <c r="E242" s="6" t="s">
        <v>1</v>
      </c>
      <c r="F242" s="32"/>
      <c r="G242" s="6" t="s">
        <v>2</v>
      </c>
      <c r="H242" s="9" t="s">
        <v>82</v>
      </c>
      <c r="I242" s="7" t="s">
        <v>24</v>
      </c>
      <c r="J242" s="6" t="s">
        <v>391</v>
      </c>
      <c r="K242" s="15" t="s">
        <v>1</v>
      </c>
      <c r="L242" s="7">
        <v>59.83</v>
      </c>
      <c r="M242" s="18">
        <f>SUM(1000*(49.82/L242)^3)</f>
        <v>577.3699292422934</v>
      </c>
      <c r="N242" s="6" t="s">
        <v>83</v>
      </c>
      <c r="O242" s="6"/>
      <c r="P242" s="6"/>
      <c r="Q242" s="6"/>
    </row>
    <row r="243" spans="1:17" ht="12.75">
      <c r="A243" s="15">
        <v>2</v>
      </c>
      <c r="B243" s="6" t="s">
        <v>43</v>
      </c>
      <c r="C243" s="6"/>
      <c r="D243" s="6">
        <v>1994</v>
      </c>
      <c r="E243" s="6">
        <v>1</v>
      </c>
      <c r="F243" s="32"/>
      <c r="G243" s="6" t="s">
        <v>40</v>
      </c>
      <c r="H243" s="9"/>
      <c r="I243" s="7" t="s">
        <v>24</v>
      </c>
      <c r="J243" s="6" t="s">
        <v>392</v>
      </c>
      <c r="K243" s="15">
        <v>1</v>
      </c>
      <c r="L243" s="7">
        <v>63.47</v>
      </c>
      <c r="M243" s="18">
        <f aca="true" t="shared" si="9" ref="M243:M255">SUM(1000*(49.82/L243)^3)</f>
        <v>483.62158344733103</v>
      </c>
      <c r="N243" s="6" t="s">
        <v>42</v>
      </c>
      <c r="O243" s="6"/>
      <c r="P243" s="6"/>
      <c r="Q243" s="6"/>
    </row>
    <row r="244" spans="1:17" ht="12.75">
      <c r="A244" s="15">
        <v>3</v>
      </c>
      <c r="B244" s="6" t="s">
        <v>86</v>
      </c>
      <c r="C244" s="6"/>
      <c r="D244" s="6">
        <v>1995</v>
      </c>
      <c r="E244" s="6">
        <v>1</v>
      </c>
      <c r="F244" s="32"/>
      <c r="G244" s="6" t="s">
        <v>2</v>
      </c>
      <c r="H244" s="9" t="s">
        <v>82</v>
      </c>
      <c r="I244" s="7" t="s">
        <v>24</v>
      </c>
      <c r="J244" s="6" t="s">
        <v>393</v>
      </c>
      <c r="K244" s="15">
        <v>2</v>
      </c>
      <c r="L244" s="7">
        <v>66.32</v>
      </c>
      <c r="M244" s="18">
        <f t="shared" si="9"/>
        <v>423.91386075812227</v>
      </c>
      <c r="N244" s="6" t="s">
        <v>85</v>
      </c>
      <c r="O244" s="6"/>
      <c r="P244" s="6"/>
      <c r="Q244" s="6"/>
    </row>
    <row r="245" spans="1:17" ht="12.75">
      <c r="A245" s="15">
        <v>4</v>
      </c>
      <c r="B245" s="6" t="s">
        <v>128</v>
      </c>
      <c r="C245" s="6"/>
      <c r="D245" s="6">
        <v>1995</v>
      </c>
      <c r="E245" s="6">
        <v>2</v>
      </c>
      <c r="F245" s="32"/>
      <c r="G245" s="6" t="s">
        <v>120</v>
      </c>
      <c r="H245" s="9"/>
      <c r="I245" s="7" t="s">
        <v>24</v>
      </c>
      <c r="J245" s="6" t="s">
        <v>394</v>
      </c>
      <c r="K245" s="15">
        <v>2</v>
      </c>
      <c r="L245" s="7">
        <v>66.8</v>
      </c>
      <c r="M245" s="18">
        <f t="shared" si="9"/>
        <v>414.8411047763557</v>
      </c>
      <c r="N245" s="6" t="s">
        <v>121</v>
      </c>
      <c r="O245" s="6"/>
      <c r="P245" s="6"/>
      <c r="Q245" s="6"/>
    </row>
    <row r="246" spans="1:17" ht="12.75">
      <c r="A246" s="15">
        <v>5</v>
      </c>
      <c r="B246" s="6" t="s">
        <v>79</v>
      </c>
      <c r="C246" s="6"/>
      <c r="D246" s="6">
        <v>1994</v>
      </c>
      <c r="E246" s="6">
        <v>1</v>
      </c>
      <c r="F246" s="32"/>
      <c r="G246" s="6" t="s">
        <v>56</v>
      </c>
      <c r="H246" s="9"/>
      <c r="I246" s="7" t="s">
        <v>24</v>
      </c>
      <c r="J246" s="6" t="s">
        <v>395</v>
      </c>
      <c r="K246" s="15">
        <v>2</v>
      </c>
      <c r="L246" s="7">
        <v>67.78</v>
      </c>
      <c r="M246" s="18">
        <f t="shared" si="9"/>
        <v>397.10602477158073</v>
      </c>
      <c r="N246" s="6" t="s">
        <v>78</v>
      </c>
      <c r="O246" s="6"/>
      <c r="P246" s="6"/>
      <c r="Q246" s="6"/>
    </row>
    <row r="247" spans="1:17" ht="12.75">
      <c r="A247" s="15">
        <v>6</v>
      </c>
      <c r="B247" s="6" t="s">
        <v>137</v>
      </c>
      <c r="C247" s="6"/>
      <c r="D247" s="6">
        <v>1994</v>
      </c>
      <c r="E247" s="6">
        <v>1</v>
      </c>
      <c r="F247" s="32"/>
      <c r="G247" s="6" t="s">
        <v>134</v>
      </c>
      <c r="H247" s="9"/>
      <c r="I247" s="7" t="s">
        <v>24</v>
      </c>
      <c r="J247" s="6" t="s">
        <v>396</v>
      </c>
      <c r="K247" s="15">
        <v>2</v>
      </c>
      <c r="L247" s="7">
        <v>71.87</v>
      </c>
      <c r="M247" s="18">
        <f t="shared" si="9"/>
        <v>333.0950930879296</v>
      </c>
      <c r="N247" s="6" t="s">
        <v>135</v>
      </c>
      <c r="O247" s="6"/>
      <c r="P247" s="6"/>
      <c r="Q247" s="6"/>
    </row>
    <row r="248" spans="1:17" ht="12.75">
      <c r="A248" s="15">
        <v>7</v>
      </c>
      <c r="B248" s="6" t="s">
        <v>113</v>
      </c>
      <c r="C248" s="6"/>
      <c r="D248" s="6">
        <v>1995</v>
      </c>
      <c r="E248" s="6">
        <v>2</v>
      </c>
      <c r="F248" s="32"/>
      <c r="G248" s="6" t="s">
        <v>106</v>
      </c>
      <c r="H248" s="9" t="s">
        <v>107</v>
      </c>
      <c r="I248" s="7" t="s">
        <v>24</v>
      </c>
      <c r="J248" s="6" t="s">
        <v>397</v>
      </c>
      <c r="K248" s="15">
        <v>3</v>
      </c>
      <c r="L248" s="7">
        <v>77.16</v>
      </c>
      <c r="M248" s="18">
        <f t="shared" si="9"/>
        <v>269.1748704379947</v>
      </c>
      <c r="N248" s="6" t="s">
        <v>110</v>
      </c>
      <c r="O248" s="6"/>
      <c r="P248" s="6"/>
      <c r="Q248" s="6"/>
    </row>
    <row r="249" spans="1:17" ht="12.75">
      <c r="A249" s="15">
        <v>8</v>
      </c>
      <c r="B249" s="6" t="s">
        <v>150</v>
      </c>
      <c r="C249" s="6"/>
      <c r="D249" s="6">
        <v>1996</v>
      </c>
      <c r="E249" s="6">
        <v>3</v>
      </c>
      <c r="F249" s="32"/>
      <c r="G249" s="6" t="s">
        <v>343</v>
      </c>
      <c r="H249" s="9"/>
      <c r="I249" s="7" t="s">
        <v>24</v>
      </c>
      <c r="J249" s="6" t="s">
        <v>398</v>
      </c>
      <c r="K249" s="15">
        <v>3</v>
      </c>
      <c r="L249" s="7">
        <v>77.65</v>
      </c>
      <c r="M249" s="18">
        <f t="shared" si="9"/>
        <v>264.1111823355955</v>
      </c>
      <c r="N249" s="6" t="s">
        <v>151</v>
      </c>
      <c r="O249" s="6"/>
      <c r="P249" s="6"/>
      <c r="Q249" s="6"/>
    </row>
    <row r="250" spans="1:17" ht="12.75">
      <c r="A250" s="15">
        <v>9</v>
      </c>
      <c r="B250" s="6" t="s">
        <v>399</v>
      </c>
      <c r="C250" s="6"/>
      <c r="D250" s="6">
        <v>1995</v>
      </c>
      <c r="E250" s="6">
        <v>3</v>
      </c>
      <c r="F250" s="32"/>
      <c r="G250" s="6" t="s">
        <v>134</v>
      </c>
      <c r="H250" s="9"/>
      <c r="I250" s="7" t="s">
        <v>24</v>
      </c>
      <c r="J250" s="6" t="s">
        <v>400</v>
      </c>
      <c r="K250" s="15">
        <v>3</v>
      </c>
      <c r="L250" s="7">
        <v>79.74</v>
      </c>
      <c r="M250" s="18">
        <f t="shared" si="9"/>
        <v>243.8835317945222</v>
      </c>
      <c r="N250" s="6" t="s">
        <v>143</v>
      </c>
      <c r="O250" s="6"/>
      <c r="P250" s="6"/>
      <c r="Q250" s="6"/>
    </row>
    <row r="251" spans="1:17" ht="12.75">
      <c r="A251" s="15">
        <v>10</v>
      </c>
      <c r="B251" s="6" t="s">
        <v>142</v>
      </c>
      <c r="C251" s="6"/>
      <c r="D251" s="6">
        <v>1995</v>
      </c>
      <c r="E251" s="6">
        <v>3</v>
      </c>
      <c r="F251" s="32"/>
      <c r="G251" s="6" t="s">
        <v>343</v>
      </c>
      <c r="H251" s="9"/>
      <c r="I251" s="7" t="s">
        <v>24</v>
      </c>
      <c r="J251" s="6" t="s">
        <v>401</v>
      </c>
      <c r="K251" s="15">
        <v>3</v>
      </c>
      <c r="L251" s="7">
        <v>80.43</v>
      </c>
      <c r="M251" s="18">
        <f t="shared" si="9"/>
        <v>237.66047647893384</v>
      </c>
      <c r="N251" s="6" t="s">
        <v>143</v>
      </c>
      <c r="O251" s="6"/>
      <c r="P251" s="6"/>
      <c r="Q251" s="6"/>
    </row>
    <row r="252" spans="1:17" ht="12.75">
      <c r="A252" s="15">
        <v>11</v>
      </c>
      <c r="B252" s="6" t="s">
        <v>165</v>
      </c>
      <c r="C252" s="6"/>
      <c r="D252" s="6">
        <v>1994</v>
      </c>
      <c r="E252" s="6">
        <v>2</v>
      </c>
      <c r="F252" s="32"/>
      <c r="G252" s="6" t="s">
        <v>343</v>
      </c>
      <c r="H252" s="9"/>
      <c r="I252" s="7" t="s">
        <v>24</v>
      </c>
      <c r="J252" s="6" t="s">
        <v>402</v>
      </c>
      <c r="K252" s="15">
        <v>3</v>
      </c>
      <c r="L252" s="7">
        <v>81.25</v>
      </c>
      <c r="M252" s="18">
        <f t="shared" si="9"/>
        <v>230.5372247028348</v>
      </c>
      <c r="N252" s="6" t="s">
        <v>162</v>
      </c>
      <c r="O252" s="6"/>
      <c r="P252" s="6"/>
      <c r="Q252" s="6"/>
    </row>
    <row r="253" spans="1:17" ht="12.75">
      <c r="A253" s="15">
        <v>12</v>
      </c>
      <c r="B253" s="6" t="s">
        <v>171</v>
      </c>
      <c r="C253" s="6"/>
      <c r="D253" s="6">
        <v>1994</v>
      </c>
      <c r="E253" s="6">
        <v>3</v>
      </c>
      <c r="F253" s="32"/>
      <c r="G253" s="6" t="s">
        <v>2</v>
      </c>
      <c r="H253" s="9" t="s">
        <v>3</v>
      </c>
      <c r="I253" s="7" t="s">
        <v>24</v>
      </c>
      <c r="J253" s="6" t="s">
        <v>403</v>
      </c>
      <c r="K253" s="15" t="s">
        <v>252</v>
      </c>
      <c r="L253" s="7">
        <v>85.72</v>
      </c>
      <c r="M253" s="18">
        <f t="shared" si="9"/>
        <v>196.32006197931548</v>
      </c>
      <c r="N253" s="6" t="s">
        <v>168</v>
      </c>
      <c r="O253" s="6"/>
      <c r="P253" s="6"/>
      <c r="Q253" s="6"/>
    </row>
    <row r="254" spans="1:17" ht="12.75">
      <c r="A254" s="15">
        <v>13</v>
      </c>
      <c r="B254" s="6" t="s">
        <v>115</v>
      </c>
      <c r="C254" s="6"/>
      <c r="D254" s="6">
        <v>1997</v>
      </c>
      <c r="E254" s="6">
        <v>3</v>
      </c>
      <c r="F254" s="32"/>
      <c r="G254" s="6" t="s">
        <v>106</v>
      </c>
      <c r="H254" s="9" t="s">
        <v>107</v>
      </c>
      <c r="I254" s="7" t="s">
        <v>24</v>
      </c>
      <c r="J254" s="6" t="s">
        <v>404</v>
      </c>
      <c r="K254" s="15" t="s">
        <v>252</v>
      </c>
      <c r="L254" s="7">
        <v>86.06</v>
      </c>
      <c r="M254" s="18">
        <f t="shared" si="9"/>
        <v>194.00241864984974</v>
      </c>
      <c r="N254" s="6" t="s">
        <v>110</v>
      </c>
      <c r="O254" s="6"/>
      <c r="P254" s="6"/>
      <c r="Q254" s="6"/>
    </row>
    <row r="255" spans="1:17" ht="12.75">
      <c r="A255" s="15">
        <v>14</v>
      </c>
      <c r="B255" s="6" t="s">
        <v>118</v>
      </c>
      <c r="C255" s="6"/>
      <c r="D255" s="6">
        <v>1995</v>
      </c>
      <c r="E255" s="6">
        <v>2</v>
      </c>
      <c r="F255" s="32"/>
      <c r="G255" s="6" t="s">
        <v>106</v>
      </c>
      <c r="H255" s="9" t="s">
        <v>107</v>
      </c>
      <c r="I255" s="7" t="s">
        <v>24</v>
      </c>
      <c r="J255" s="6" t="s">
        <v>405</v>
      </c>
      <c r="K255" s="15" t="s">
        <v>252</v>
      </c>
      <c r="L255" s="7">
        <v>86.11</v>
      </c>
      <c r="M255" s="18">
        <f t="shared" si="9"/>
        <v>193.664670782412</v>
      </c>
      <c r="N255" s="6" t="s">
        <v>110</v>
      </c>
      <c r="O255" s="6"/>
      <c r="P255" s="6"/>
      <c r="Q255" s="6"/>
    </row>
    <row r="256" spans="1:17" ht="12.75">
      <c r="A256" s="15"/>
      <c r="B256" s="6"/>
      <c r="C256" s="6"/>
      <c r="D256" s="6"/>
      <c r="E256" s="6"/>
      <c r="F256" s="32"/>
      <c r="G256" s="6"/>
      <c r="H256" s="6"/>
      <c r="I256" s="7"/>
      <c r="J256" s="6"/>
      <c r="K256" s="15"/>
      <c r="L256" s="7"/>
      <c r="M256" s="11"/>
      <c r="N256" s="6"/>
      <c r="O256" s="6"/>
      <c r="P256" s="6"/>
      <c r="Q256" s="6"/>
    </row>
    <row r="257" spans="1:17" ht="12.75">
      <c r="A257" s="15"/>
      <c r="B257" s="6"/>
      <c r="C257" s="6"/>
      <c r="D257" s="6"/>
      <c r="E257" s="17" t="s">
        <v>406</v>
      </c>
      <c r="F257" s="32"/>
      <c r="G257" s="6"/>
      <c r="H257" s="6"/>
      <c r="I257" s="7"/>
      <c r="J257" s="6"/>
      <c r="K257" s="15"/>
      <c r="L257" s="7"/>
      <c r="M257" s="11"/>
      <c r="N257" s="6"/>
      <c r="O257" s="6"/>
      <c r="P257" s="6"/>
      <c r="Q257" s="6"/>
    </row>
    <row r="258" spans="1:17" ht="12.75">
      <c r="A258" s="15">
        <v>1</v>
      </c>
      <c r="B258" s="6" t="s">
        <v>52</v>
      </c>
      <c r="C258" s="6"/>
      <c r="D258" s="6">
        <v>1996</v>
      </c>
      <c r="E258" s="6">
        <v>1</v>
      </c>
      <c r="F258" s="32"/>
      <c r="G258" s="6" t="s">
        <v>40</v>
      </c>
      <c r="H258" s="9"/>
      <c r="I258" s="7" t="s">
        <v>46</v>
      </c>
      <c r="J258" s="6" t="s">
        <v>407</v>
      </c>
      <c r="K258" s="15">
        <v>2</v>
      </c>
      <c r="L258" s="7">
        <v>171.88</v>
      </c>
      <c r="M258" s="18">
        <f>SUM(1000*(123.41/L258)^3)</f>
        <v>370.1476716779195</v>
      </c>
      <c r="N258" s="6" t="s">
        <v>42</v>
      </c>
      <c r="O258" s="6"/>
      <c r="P258" s="6"/>
      <c r="Q258" s="6"/>
    </row>
    <row r="259" spans="1:17" ht="12.75">
      <c r="A259" s="15">
        <v>2</v>
      </c>
      <c r="B259" s="6" t="s">
        <v>80</v>
      </c>
      <c r="C259" s="6"/>
      <c r="D259" s="6">
        <v>1997</v>
      </c>
      <c r="E259" s="6">
        <v>1</v>
      </c>
      <c r="F259" s="32"/>
      <c r="G259" s="6" t="s">
        <v>56</v>
      </c>
      <c r="H259" s="9" t="s">
        <v>56</v>
      </c>
      <c r="I259" s="7" t="s">
        <v>46</v>
      </c>
      <c r="J259" s="6" t="s">
        <v>408</v>
      </c>
      <c r="K259" s="15">
        <v>2</v>
      </c>
      <c r="L259" s="7">
        <v>171.92</v>
      </c>
      <c r="M259" s="18">
        <f>SUM(1000*(123.41/L259)^3)</f>
        <v>369.8893690552252</v>
      </c>
      <c r="N259" s="6" t="s">
        <v>78</v>
      </c>
      <c r="O259" s="6"/>
      <c r="P259" s="6"/>
      <c r="Q259" s="6"/>
    </row>
    <row r="260" spans="1:17" ht="12.75">
      <c r="A260" s="15">
        <v>3</v>
      </c>
      <c r="B260" s="6" t="s">
        <v>112</v>
      </c>
      <c r="C260" s="6"/>
      <c r="D260" s="6">
        <v>1997</v>
      </c>
      <c r="E260" s="6">
        <v>2</v>
      </c>
      <c r="F260" s="32"/>
      <c r="G260" s="6" t="s">
        <v>106</v>
      </c>
      <c r="H260" s="9" t="s">
        <v>107</v>
      </c>
      <c r="I260" s="7" t="s">
        <v>46</v>
      </c>
      <c r="J260" s="6" t="s">
        <v>409</v>
      </c>
      <c r="K260" s="15">
        <v>3</v>
      </c>
      <c r="L260" s="7">
        <v>192.41</v>
      </c>
      <c r="M260" s="18">
        <f>SUM(1000*(123.41/L260)^3)</f>
        <v>263.85670708020467</v>
      </c>
      <c r="N260" s="6" t="s">
        <v>110</v>
      </c>
      <c r="O260" s="6"/>
      <c r="P260" s="6"/>
      <c r="Q260" s="6"/>
    </row>
    <row r="261" spans="1:17" ht="12.75">
      <c r="A261" s="15"/>
      <c r="B261" s="6"/>
      <c r="C261" s="6"/>
      <c r="D261" s="6"/>
      <c r="E261" s="6"/>
      <c r="F261" s="32"/>
      <c r="G261" s="6"/>
      <c r="H261" s="6"/>
      <c r="I261" s="7"/>
      <c r="J261" s="6"/>
      <c r="K261" s="15"/>
      <c r="L261" s="7"/>
      <c r="M261" s="11"/>
      <c r="N261" s="6"/>
      <c r="O261" s="6"/>
      <c r="P261" s="6"/>
      <c r="Q261" s="6"/>
    </row>
    <row r="262" spans="1:17" ht="12.75">
      <c r="A262" s="15"/>
      <c r="B262" s="6"/>
      <c r="C262" s="6"/>
      <c r="D262" s="6"/>
      <c r="E262" s="17" t="s">
        <v>193</v>
      </c>
      <c r="F262" s="32"/>
      <c r="G262" s="6"/>
      <c r="H262" s="6"/>
      <c r="I262" s="7"/>
      <c r="J262" s="6"/>
      <c r="K262" s="15"/>
      <c r="L262" s="7"/>
      <c r="M262" s="11"/>
      <c r="N262" s="6"/>
      <c r="O262" s="6"/>
      <c r="P262" s="6"/>
      <c r="Q262" s="6"/>
    </row>
    <row r="263" spans="1:17" ht="12.75">
      <c r="A263" s="15">
        <v>1</v>
      </c>
      <c r="B263" s="6" t="s">
        <v>116</v>
      </c>
      <c r="C263" s="6"/>
      <c r="D263" s="6">
        <v>1994</v>
      </c>
      <c r="E263" s="6">
        <v>1</v>
      </c>
      <c r="F263" s="32"/>
      <c r="G263" s="6" t="s">
        <v>2</v>
      </c>
      <c r="H263" s="9" t="s">
        <v>608</v>
      </c>
      <c r="I263" s="7" t="s">
        <v>15</v>
      </c>
      <c r="J263" s="6" t="s">
        <v>632</v>
      </c>
      <c r="K263" s="15">
        <v>1</v>
      </c>
      <c r="L263" s="7">
        <v>124.07</v>
      </c>
      <c r="M263" s="18">
        <v>540</v>
      </c>
      <c r="N263" s="6" t="s">
        <v>117</v>
      </c>
      <c r="O263" s="6"/>
      <c r="P263" s="6"/>
      <c r="Q263" s="6"/>
    </row>
    <row r="264" spans="1:17" ht="12.75">
      <c r="A264" s="15">
        <v>2</v>
      </c>
      <c r="B264" s="6" t="s">
        <v>84</v>
      </c>
      <c r="C264" s="6"/>
      <c r="D264" s="6">
        <v>1994</v>
      </c>
      <c r="E264" s="6" t="s">
        <v>1</v>
      </c>
      <c r="F264" s="32"/>
      <c r="G264" s="6" t="s">
        <v>2</v>
      </c>
      <c r="H264" s="9" t="s">
        <v>82</v>
      </c>
      <c r="I264" s="7" t="s">
        <v>15</v>
      </c>
      <c r="J264" s="6" t="s">
        <v>410</v>
      </c>
      <c r="K264" s="15">
        <v>1</v>
      </c>
      <c r="L264" s="7">
        <v>126.36</v>
      </c>
      <c r="M264" s="18">
        <f>SUM(1000*(102/L264)^3)</f>
        <v>525.9829464599327</v>
      </c>
      <c r="N264" s="6" t="s">
        <v>85</v>
      </c>
      <c r="O264" s="6"/>
      <c r="P264" s="6"/>
      <c r="Q264" s="6"/>
    </row>
    <row r="265" spans="1:15" ht="12.75">
      <c r="A265" s="15">
        <v>3</v>
      </c>
      <c r="B265" s="6" t="s">
        <v>13</v>
      </c>
      <c r="C265" s="6"/>
      <c r="D265" s="6">
        <v>1995</v>
      </c>
      <c r="E265" s="6">
        <v>1</v>
      </c>
      <c r="F265" s="35"/>
      <c r="G265" s="6" t="s">
        <v>2</v>
      </c>
      <c r="H265" s="9" t="s">
        <v>342</v>
      </c>
      <c r="I265" s="7" t="s">
        <v>15</v>
      </c>
      <c r="J265" s="6" t="s">
        <v>633</v>
      </c>
      <c r="K265" s="15">
        <v>1</v>
      </c>
      <c r="L265" s="7">
        <v>125.12</v>
      </c>
      <c r="M265" s="18">
        <v>510</v>
      </c>
      <c r="N265" s="6" t="s">
        <v>4</v>
      </c>
      <c r="O265" s="6"/>
    </row>
    <row r="266" spans="1:17" ht="12.75">
      <c r="A266" s="15">
        <v>4</v>
      </c>
      <c r="B266" s="6" t="s">
        <v>77</v>
      </c>
      <c r="C266" s="6"/>
      <c r="D266" s="6">
        <v>1994</v>
      </c>
      <c r="E266" s="6">
        <v>1</v>
      </c>
      <c r="F266" s="32"/>
      <c r="G266" s="6" t="s">
        <v>56</v>
      </c>
      <c r="H266" s="9"/>
      <c r="I266" s="7" t="s">
        <v>15</v>
      </c>
      <c r="J266" s="6" t="s">
        <v>411</v>
      </c>
      <c r="K266" s="15">
        <v>1</v>
      </c>
      <c r="L266" s="7">
        <v>128.58</v>
      </c>
      <c r="M266" s="18">
        <f aca="true" t="shared" si="10" ref="M266:M281">SUM(1000*(102/L266)^3)</f>
        <v>499.2065224096533</v>
      </c>
      <c r="N266" s="6" t="s">
        <v>78</v>
      </c>
      <c r="O266" s="6"/>
      <c r="P266" s="6"/>
      <c r="Q266" s="6"/>
    </row>
    <row r="267" spans="1:17" ht="12.75">
      <c r="A267" s="15">
        <v>5</v>
      </c>
      <c r="B267" s="6" t="s">
        <v>61</v>
      </c>
      <c r="C267" s="6"/>
      <c r="D267" s="6">
        <v>1994</v>
      </c>
      <c r="E267" s="6">
        <v>1</v>
      </c>
      <c r="F267" s="32"/>
      <c r="G267" s="6" t="s">
        <v>56</v>
      </c>
      <c r="H267" s="9" t="s">
        <v>57</v>
      </c>
      <c r="I267" s="7" t="s">
        <v>15</v>
      </c>
      <c r="J267" s="6" t="s">
        <v>412</v>
      </c>
      <c r="K267" s="15">
        <v>2</v>
      </c>
      <c r="L267" s="7">
        <v>131.69</v>
      </c>
      <c r="M267" s="18">
        <f t="shared" si="10"/>
        <v>464.6673120966448</v>
      </c>
      <c r="N267" s="6" t="s">
        <v>62</v>
      </c>
      <c r="O267" s="6"/>
      <c r="P267" s="6"/>
      <c r="Q267" s="6"/>
    </row>
    <row r="268" spans="1:17" ht="12.75">
      <c r="A268" s="15">
        <v>6</v>
      </c>
      <c r="B268" s="6" t="s">
        <v>39</v>
      </c>
      <c r="C268" s="6"/>
      <c r="D268" s="6">
        <v>1994</v>
      </c>
      <c r="E268" s="6">
        <v>2</v>
      </c>
      <c r="F268" s="32"/>
      <c r="G268" s="6" t="s">
        <v>40</v>
      </c>
      <c r="H268" s="9"/>
      <c r="I268" s="7" t="s">
        <v>15</v>
      </c>
      <c r="J268" s="6" t="s">
        <v>413</v>
      </c>
      <c r="K268" s="15">
        <v>2</v>
      </c>
      <c r="L268" s="7">
        <v>132.41</v>
      </c>
      <c r="M268" s="18">
        <f t="shared" si="10"/>
        <v>457.1283527089405</v>
      </c>
      <c r="N268" s="6" t="s">
        <v>42</v>
      </c>
      <c r="O268" s="6"/>
      <c r="P268" s="6"/>
      <c r="Q268" s="6"/>
    </row>
    <row r="269" spans="1:17" ht="12.75">
      <c r="A269" s="15">
        <v>7</v>
      </c>
      <c r="B269" s="6" t="s">
        <v>28</v>
      </c>
      <c r="C269" s="6"/>
      <c r="D269" s="6">
        <v>1994</v>
      </c>
      <c r="E269" s="6">
        <v>1</v>
      </c>
      <c r="F269" s="32"/>
      <c r="G269" s="6" t="s">
        <v>2</v>
      </c>
      <c r="H269" s="9" t="s">
        <v>342</v>
      </c>
      <c r="I269" s="7" t="s">
        <v>15</v>
      </c>
      <c r="J269" s="6" t="s">
        <v>414</v>
      </c>
      <c r="K269" s="15">
        <v>2</v>
      </c>
      <c r="L269" s="7">
        <v>133.25</v>
      </c>
      <c r="M269" s="18">
        <f t="shared" si="10"/>
        <v>448.5376074935479</v>
      </c>
      <c r="N269" s="6" t="s">
        <v>4</v>
      </c>
      <c r="O269" s="6"/>
      <c r="P269" s="6"/>
      <c r="Q269" s="6"/>
    </row>
    <row r="270" spans="1:17" ht="12.75">
      <c r="A270" s="15">
        <v>8</v>
      </c>
      <c r="B270" s="6" t="s">
        <v>38</v>
      </c>
      <c r="C270" s="6"/>
      <c r="D270" s="6">
        <v>1994</v>
      </c>
      <c r="E270" s="6">
        <v>2</v>
      </c>
      <c r="F270" s="32"/>
      <c r="G270" s="6" t="s">
        <v>2</v>
      </c>
      <c r="H270" s="9" t="s">
        <v>32</v>
      </c>
      <c r="I270" s="7" t="s">
        <v>15</v>
      </c>
      <c r="J270" s="6" t="s">
        <v>415</v>
      </c>
      <c r="K270" s="15">
        <v>2</v>
      </c>
      <c r="L270" s="7">
        <v>136.1</v>
      </c>
      <c r="M270" s="18">
        <f t="shared" si="10"/>
        <v>420.94576024621324</v>
      </c>
      <c r="N270" s="6" t="s">
        <v>33</v>
      </c>
      <c r="O270" s="6"/>
      <c r="P270" s="6"/>
      <c r="Q270" s="6"/>
    </row>
    <row r="271" spans="1:17" ht="12.75">
      <c r="A271" s="15">
        <v>9</v>
      </c>
      <c r="B271" s="6" t="s">
        <v>72</v>
      </c>
      <c r="C271" s="6"/>
      <c r="D271" s="6">
        <v>1994</v>
      </c>
      <c r="E271" s="6">
        <v>2</v>
      </c>
      <c r="F271" s="32"/>
      <c r="G271" s="6" t="s">
        <v>2</v>
      </c>
      <c r="H271" s="9" t="s">
        <v>3</v>
      </c>
      <c r="I271" s="7" t="s">
        <v>15</v>
      </c>
      <c r="J271" s="6" t="s">
        <v>416</v>
      </c>
      <c r="K271" s="15">
        <v>2</v>
      </c>
      <c r="L271" s="7">
        <v>133.27</v>
      </c>
      <c r="M271" s="18">
        <f t="shared" si="10"/>
        <v>448.33569995325536</v>
      </c>
      <c r="N271" s="6" t="s">
        <v>71</v>
      </c>
      <c r="O271" s="6"/>
      <c r="P271" s="6"/>
      <c r="Q271" s="6"/>
    </row>
    <row r="272" spans="1:17" ht="12.75">
      <c r="A272" s="15">
        <v>10</v>
      </c>
      <c r="B272" s="6" t="s">
        <v>64</v>
      </c>
      <c r="C272" s="6"/>
      <c r="D272" s="6">
        <v>1994</v>
      </c>
      <c r="E272" s="6">
        <v>2</v>
      </c>
      <c r="F272" s="32"/>
      <c r="G272" s="6" t="s">
        <v>56</v>
      </c>
      <c r="H272" s="9" t="s">
        <v>57</v>
      </c>
      <c r="I272" s="7" t="s">
        <v>15</v>
      </c>
      <c r="J272" s="6" t="s">
        <v>417</v>
      </c>
      <c r="K272" s="15">
        <v>2</v>
      </c>
      <c r="L272" s="7">
        <v>134.27</v>
      </c>
      <c r="M272" s="18">
        <f t="shared" si="10"/>
        <v>438.3929369713903</v>
      </c>
      <c r="N272" s="6" t="s">
        <v>63</v>
      </c>
      <c r="O272" s="6"/>
      <c r="P272" s="6"/>
      <c r="Q272" s="6"/>
    </row>
    <row r="273" spans="1:17" ht="12.75">
      <c r="A273" s="15">
        <v>11</v>
      </c>
      <c r="B273" s="6" t="s">
        <v>93</v>
      </c>
      <c r="C273" s="6"/>
      <c r="D273" s="6">
        <v>1995</v>
      </c>
      <c r="E273" s="6">
        <v>2</v>
      </c>
      <c r="F273" s="32"/>
      <c r="G273" s="6" t="s">
        <v>2</v>
      </c>
      <c r="H273" s="9" t="s">
        <v>92</v>
      </c>
      <c r="I273" s="7" t="s">
        <v>15</v>
      </c>
      <c r="J273" s="6" t="s">
        <v>418</v>
      </c>
      <c r="K273" s="15">
        <v>2</v>
      </c>
      <c r="L273" s="7">
        <v>135.27</v>
      </c>
      <c r="M273" s="18">
        <f t="shared" si="10"/>
        <v>428.74201548517544</v>
      </c>
      <c r="N273" s="6" t="s">
        <v>85</v>
      </c>
      <c r="O273" s="6"/>
      <c r="P273" s="6"/>
      <c r="Q273" s="6"/>
    </row>
    <row r="274" spans="1:17" ht="12.75">
      <c r="A274" s="15">
        <v>12</v>
      </c>
      <c r="B274" s="6" t="s">
        <v>73</v>
      </c>
      <c r="C274" s="6"/>
      <c r="D274" s="6">
        <v>1995</v>
      </c>
      <c r="E274" s="6">
        <v>2</v>
      </c>
      <c r="F274" s="32"/>
      <c r="G274" s="6" t="s">
        <v>2</v>
      </c>
      <c r="H274" s="9" t="s">
        <v>3</v>
      </c>
      <c r="I274" s="7" t="s">
        <v>15</v>
      </c>
      <c r="J274" s="6" t="s">
        <v>419</v>
      </c>
      <c r="K274" s="15">
        <v>2</v>
      </c>
      <c r="L274" s="7">
        <v>136.27</v>
      </c>
      <c r="M274" s="18">
        <f t="shared" si="10"/>
        <v>419.3723058697666</v>
      </c>
      <c r="N274" s="6" t="s">
        <v>71</v>
      </c>
      <c r="O274" s="6"/>
      <c r="P274" s="6"/>
      <c r="Q274" s="6"/>
    </row>
    <row r="275" spans="1:17" ht="12.75">
      <c r="A275" s="15">
        <v>13</v>
      </c>
      <c r="B275" s="6" t="s">
        <v>37</v>
      </c>
      <c r="C275" s="6"/>
      <c r="D275" s="6">
        <v>1995</v>
      </c>
      <c r="E275" s="6">
        <v>2</v>
      </c>
      <c r="F275" s="32"/>
      <c r="G275" s="6" t="s">
        <v>2</v>
      </c>
      <c r="H275" s="9" t="s">
        <v>32</v>
      </c>
      <c r="I275" s="7" t="s">
        <v>15</v>
      </c>
      <c r="J275" s="6" t="s">
        <v>420</v>
      </c>
      <c r="K275" s="15">
        <v>3</v>
      </c>
      <c r="L275" s="7">
        <v>137.27</v>
      </c>
      <c r="M275" s="18">
        <f t="shared" si="10"/>
        <v>410.27363972669366</v>
      </c>
      <c r="N275" s="6" t="s">
        <v>33</v>
      </c>
      <c r="O275" s="6"/>
      <c r="P275" s="6"/>
      <c r="Q275" s="6"/>
    </row>
    <row r="276" spans="1:17" ht="12.75">
      <c r="A276" s="15">
        <v>14</v>
      </c>
      <c r="B276" s="6" t="s">
        <v>146</v>
      </c>
      <c r="C276" s="6"/>
      <c r="D276" s="6">
        <v>1995</v>
      </c>
      <c r="E276" s="6">
        <v>2</v>
      </c>
      <c r="F276" s="32"/>
      <c r="G276" s="6" t="s">
        <v>134</v>
      </c>
      <c r="H276" s="9"/>
      <c r="I276" s="7" t="s">
        <v>15</v>
      </c>
      <c r="J276" s="6" t="s">
        <v>421</v>
      </c>
      <c r="K276" s="15">
        <v>3</v>
      </c>
      <c r="L276" s="7">
        <v>138.27</v>
      </c>
      <c r="M276" s="18">
        <f t="shared" si="10"/>
        <v>401.4362867032992</v>
      </c>
      <c r="N276" s="6" t="s">
        <v>143</v>
      </c>
      <c r="O276" s="6"/>
      <c r="P276" s="6"/>
      <c r="Q276" s="6"/>
    </row>
    <row r="277" spans="1:17" ht="12.75">
      <c r="A277" s="15">
        <v>15</v>
      </c>
      <c r="B277" s="6" t="s">
        <v>59</v>
      </c>
      <c r="C277" s="6"/>
      <c r="D277" s="6">
        <v>1995</v>
      </c>
      <c r="E277" s="6">
        <v>2</v>
      </c>
      <c r="F277" s="32"/>
      <c r="G277" s="6" t="s">
        <v>344</v>
      </c>
      <c r="H277" s="9" t="s">
        <v>57</v>
      </c>
      <c r="I277" s="7" t="s">
        <v>15</v>
      </c>
      <c r="J277" s="6" t="s">
        <v>422</v>
      </c>
      <c r="K277" s="15">
        <v>3</v>
      </c>
      <c r="L277" s="7">
        <v>139.27</v>
      </c>
      <c r="M277" s="18">
        <f t="shared" si="10"/>
        <v>392.8509326341246</v>
      </c>
      <c r="N277" s="6" t="s">
        <v>58</v>
      </c>
      <c r="O277" s="6"/>
      <c r="P277" s="6"/>
      <c r="Q277" s="6"/>
    </row>
    <row r="278" spans="1:17" ht="12.75">
      <c r="A278" s="15">
        <v>16</v>
      </c>
      <c r="B278" s="6" t="s">
        <v>139</v>
      </c>
      <c r="C278" s="6"/>
      <c r="D278" s="6">
        <v>1996</v>
      </c>
      <c r="E278" s="6">
        <v>3</v>
      </c>
      <c r="F278" s="32"/>
      <c r="G278" s="6" t="s">
        <v>343</v>
      </c>
      <c r="H278" s="9"/>
      <c r="I278" s="7" t="s">
        <v>15</v>
      </c>
      <c r="J278" s="6" t="s">
        <v>423</v>
      </c>
      <c r="K278" s="15">
        <v>3</v>
      </c>
      <c r="L278" s="7">
        <v>140.27</v>
      </c>
      <c r="M278" s="18">
        <f t="shared" si="10"/>
        <v>384.50865892003725</v>
      </c>
      <c r="N278" s="6" t="s">
        <v>135</v>
      </c>
      <c r="O278" s="6"/>
      <c r="P278" s="6"/>
      <c r="Q278" s="6"/>
    </row>
    <row r="279" spans="1:17" ht="12.75">
      <c r="A279" s="15">
        <v>17</v>
      </c>
      <c r="B279" s="6" t="s">
        <v>159</v>
      </c>
      <c r="C279" s="6"/>
      <c r="D279" s="6">
        <v>1995</v>
      </c>
      <c r="E279" s="6">
        <v>2</v>
      </c>
      <c r="F279" s="32"/>
      <c r="G279" s="6" t="s">
        <v>134</v>
      </c>
      <c r="H279" s="9"/>
      <c r="I279" s="7" t="s">
        <v>15</v>
      </c>
      <c r="J279" s="6" t="s">
        <v>424</v>
      </c>
      <c r="K279" s="15">
        <v>3</v>
      </c>
      <c r="L279" s="7">
        <v>141.27</v>
      </c>
      <c r="M279" s="18">
        <f t="shared" si="10"/>
        <v>376.40092306680356</v>
      </c>
      <c r="N279" s="6" t="s">
        <v>149</v>
      </c>
      <c r="O279" s="6"/>
      <c r="P279" s="6"/>
      <c r="Q279" s="6"/>
    </row>
    <row r="280" spans="1:17" ht="12.75">
      <c r="A280" s="15">
        <v>18</v>
      </c>
      <c r="B280" s="6" t="s">
        <v>118</v>
      </c>
      <c r="C280" s="6"/>
      <c r="D280" s="6">
        <v>1995</v>
      </c>
      <c r="E280" s="6">
        <v>2</v>
      </c>
      <c r="F280" s="32"/>
      <c r="G280" s="6" t="s">
        <v>106</v>
      </c>
      <c r="H280" s="9" t="s">
        <v>107</v>
      </c>
      <c r="I280" s="7" t="s">
        <v>15</v>
      </c>
      <c r="J280" s="6" t="s">
        <v>425</v>
      </c>
      <c r="K280" s="15">
        <v>3</v>
      </c>
      <c r="L280" s="7">
        <v>160.38</v>
      </c>
      <c r="M280" s="18">
        <f t="shared" si="10"/>
        <v>257.24674477501674</v>
      </c>
      <c r="N280" s="6" t="s">
        <v>110</v>
      </c>
      <c r="O280" s="6"/>
      <c r="P280" s="6"/>
      <c r="Q280" s="6"/>
    </row>
    <row r="281" spans="1:17" ht="12.75">
      <c r="A281" s="15">
        <v>19</v>
      </c>
      <c r="B281" s="6" t="s">
        <v>228</v>
      </c>
      <c r="C281" s="6"/>
      <c r="D281" s="6">
        <v>1996</v>
      </c>
      <c r="E281" s="6">
        <v>3</v>
      </c>
      <c r="F281" s="32"/>
      <c r="G281" s="6" t="s">
        <v>343</v>
      </c>
      <c r="H281" s="9"/>
      <c r="I281" s="7" t="s">
        <v>15</v>
      </c>
      <c r="J281" s="6" t="s">
        <v>426</v>
      </c>
      <c r="K281" s="15">
        <v>3</v>
      </c>
      <c r="L281" s="7">
        <v>143.27</v>
      </c>
      <c r="M281" s="18">
        <f t="shared" si="10"/>
        <v>360.85666626043246</v>
      </c>
      <c r="N281" s="6" t="s">
        <v>135</v>
      </c>
      <c r="O281" s="6"/>
      <c r="P281" s="6"/>
      <c r="Q281" s="6"/>
    </row>
    <row r="282" spans="16:17" ht="12.75">
      <c r="P282" s="6"/>
      <c r="Q282" s="6"/>
    </row>
    <row r="283" spans="1:17" ht="12.75">
      <c r="A283" s="15"/>
      <c r="B283" s="6"/>
      <c r="C283" s="6"/>
      <c r="D283" s="6"/>
      <c r="E283" s="17" t="s">
        <v>427</v>
      </c>
      <c r="F283" s="32"/>
      <c r="G283" s="6"/>
      <c r="H283" s="6"/>
      <c r="I283" s="7"/>
      <c r="J283" s="6"/>
      <c r="K283" s="15"/>
      <c r="L283" s="7"/>
      <c r="M283" s="11"/>
      <c r="N283" s="6"/>
      <c r="O283" s="6"/>
      <c r="P283" s="6"/>
      <c r="Q283" s="6"/>
    </row>
    <row r="284" spans="1:17" ht="12.75">
      <c r="A284" s="15">
        <v>1</v>
      </c>
      <c r="B284" s="6" t="s">
        <v>27</v>
      </c>
      <c r="C284" s="6"/>
      <c r="D284" s="6">
        <v>1997</v>
      </c>
      <c r="E284" s="6" t="s">
        <v>1</v>
      </c>
      <c r="F284" s="32"/>
      <c r="G284" s="6" t="s">
        <v>2</v>
      </c>
      <c r="H284" s="9" t="s">
        <v>608</v>
      </c>
      <c r="I284" s="7" t="s">
        <v>6</v>
      </c>
      <c r="J284" s="6" t="s">
        <v>634</v>
      </c>
      <c r="K284" s="15" t="s">
        <v>1</v>
      </c>
      <c r="L284" s="7">
        <v>151.8</v>
      </c>
      <c r="M284" s="18">
        <v>552</v>
      </c>
      <c r="N284" s="6" t="s">
        <v>4</v>
      </c>
      <c r="O284" s="6"/>
      <c r="P284" s="6"/>
      <c r="Q284" s="6"/>
    </row>
    <row r="285" spans="1:17" ht="12.75">
      <c r="A285" s="15">
        <v>2</v>
      </c>
      <c r="B285" s="6" t="s">
        <v>23</v>
      </c>
      <c r="C285" s="6"/>
      <c r="D285" s="6">
        <v>1996</v>
      </c>
      <c r="E285" s="6" t="s">
        <v>1</v>
      </c>
      <c r="F285" s="32"/>
      <c r="G285" s="6" t="s">
        <v>2</v>
      </c>
      <c r="H285" s="9" t="s">
        <v>608</v>
      </c>
      <c r="I285" s="7" t="s">
        <v>6</v>
      </c>
      <c r="J285" s="6" t="s">
        <v>635</v>
      </c>
      <c r="K285" s="15">
        <v>1</v>
      </c>
      <c r="L285" s="7">
        <v>152.06</v>
      </c>
      <c r="M285" s="18">
        <v>524</v>
      </c>
      <c r="N285" s="6" t="s">
        <v>25</v>
      </c>
      <c r="O285" s="6"/>
      <c r="P285" s="6"/>
      <c r="Q285" s="6"/>
    </row>
    <row r="286" spans="1:17" ht="12.75">
      <c r="A286" s="15">
        <v>3</v>
      </c>
      <c r="B286" s="6" t="s">
        <v>177</v>
      </c>
      <c r="C286" s="6"/>
      <c r="D286" s="6">
        <v>1996</v>
      </c>
      <c r="E286" s="6">
        <v>1</v>
      </c>
      <c r="F286" s="32"/>
      <c r="G286" s="6" t="s">
        <v>2</v>
      </c>
      <c r="H286" s="9" t="s">
        <v>82</v>
      </c>
      <c r="I286" s="7" t="s">
        <v>6</v>
      </c>
      <c r="J286" s="6" t="s">
        <v>428</v>
      </c>
      <c r="K286" s="15">
        <v>1</v>
      </c>
      <c r="L286" s="7">
        <v>164.53</v>
      </c>
      <c r="M286" s="18">
        <f aca="true" t="shared" si="11" ref="M286:M298">SUM(1000*(126.15/L286)^3)</f>
        <v>450.7403851381767</v>
      </c>
      <c r="N286" s="6" t="s">
        <v>176</v>
      </c>
      <c r="O286" s="6"/>
      <c r="P286" s="6"/>
      <c r="Q286" s="6"/>
    </row>
    <row r="287" spans="1:17" ht="12.75">
      <c r="A287" s="15">
        <v>4</v>
      </c>
      <c r="B287" s="6" t="s">
        <v>167</v>
      </c>
      <c r="C287" s="6"/>
      <c r="D287" s="6">
        <v>1997</v>
      </c>
      <c r="E287" s="6">
        <v>1</v>
      </c>
      <c r="F287" s="32"/>
      <c r="G287" s="6" t="s">
        <v>2</v>
      </c>
      <c r="H287" s="9" t="s">
        <v>3</v>
      </c>
      <c r="I287" s="7" t="s">
        <v>6</v>
      </c>
      <c r="J287" s="6" t="s">
        <v>429</v>
      </c>
      <c r="K287" s="15">
        <v>2</v>
      </c>
      <c r="L287" s="7">
        <v>167.5</v>
      </c>
      <c r="M287" s="18">
        <f t="shared" si="11"/>
        <v>427.1863139282426</v>
      </c>
      <c r="N287" s="6" t="s">
        <v>168</v>
      </c>
      <c r="O287" s="6"/>
      <c r="P287" s="6"/>
      <c r="Q287" s="6"/>
    </row>
    <row r="288" spans="1:17" ht="12.75">
      <c r="A288" s="15">
        <v>5</v>
      </c>
      <c r="B288" s="6" t="s">
        <v>181</v>
      </c>
      <c r="C288" s="6"/>
      <c r="D288" s="6">
        <v>1996</v>
      </c>
      <c r="E288" s="6">
        <v>2</v>
      </c>
      <c r="F288" s="32"/>
      <c r="G288" s="6" t="s">
        <v>2</v>
      </c>
      <c r="H288" s="9" t="s">
        <v>92</v>
      </c>
      <c r="I288" s="7" t="s">
        <v>6</v>
      </c>
      <c r="J288" s="6" t="s">
        <v>430</v>
      </c>
      <c r="K288" s="15">
        <v>2</v>
      </c>
      <c r="L288" s="7">
        <v>170.99</v>
      </c>
      <c r="M288" s="18">
        <f t="shared" si="11"/>
        <v>401.55924371807083</v>
      </c>
      <c r="N288" s="6" t="s">
        <v>176</v>
      </c>
      <c r="O288" s="6"/>
      <c r="P288" s="6"/>
      <c r="Q288" s="6"/>
    </row>
    <row r="289" spans="1:17" ht="12.75">
      <c r="A289" s="15">
        <v>6</v>
      </c>
      <c r="B289" s="6" t="s">
        <v>124</v>
      </c>
      <c r="C289" s="6"/>
      <c r="D289" s="6">
        <v>1997</v>
      </c>
      <c r="E289" s="10">
        <v>2</v>
      </c>
      <c r="F289" s="32"/>
      <c r="G289" s="6" t="s">
        <v>120</v>
      </c>
      <c r="H289" s="9"/>
      <c r="I289" s="7" t="s">
        <v>6</v>
      </c>
      <c r="J289" s="6" t="s">
        <v>431</v>
      </c>
      <c r="K289" s="15">
        <v>2</v>
      </c>
      <c r="L289" s="7">
        <v>171.97</v>
      </c>
      <c r="M289" s="18">
        <f t="shared" si="11"/>
        <v>394.7332322127111</v>
      </c>
      <c r="N289" s="6" t="s">
        <v>123</v>
      </c>
      <c r="O289" s="6"/>
      <c r="P289" s="6"/>
      <c r="Q289" s="6"/>
    </row>
    <row r="290" spans="1:17" ht="12.75">
      <c r="A290" s="15">
        <v>7</v>
      </c>
      <c r="B290" s="6" t="s">
        <v>60</v>
      </c>
      <c r="C290" s="6"/>
      <c r="D290" s="6">
        <v>1997</v>
      </c>
      <c r="E290" s="10">
        <v>2</v>
      </c>
      <c r="F290" s="32"/>
      <c r="G290" s="6" t="s">
        <v>2</v>
      </c>
      <c r="H290" s="9" t="s">
        <v>57</v>
      </c>
      <c r="I290" s="7" t="s">
        <v>6</v>
      </c>
      <c r="J290" s="6" t="s">
        <v>432</v>
      </c>
      <c r="K290" s="15">
        <v>2</v>
      </c>
      <c r="L290" s="7">
        <v>172.88</v>
      </c>
      <c r="M290" s="18">
        <f t="shared" si="11"/>
        <v>388.5326345313364</v>
      </c>
      <c r="N290" s="6" t="s">
        <v>58</v>
      </c>
      <c r="O290" s="6"/>
      <c r="P290" s="6"/>
      <c r="Q290" s="6"/>
    </row>
    <row r="291" spans="1:17" ht="12.75">
      <c r="A291" s="15">
        <v>8</v>
      </c>
      <c r="B291" s="6" t="s">
        <v>133</v>
      </c>
      <c r="C291" s="6"/>
      <c r="D291" s="6">
        <v>1997</v>
      </c>
      <c r="E291" s="6">
        <v>2</v>
      </c>
      <c r="F291" s="32"/>
      <c r="G291" s="6" t="s">
        <v>134</v>
      </c>
      <c r="H291" s="9"/>
      <c r="I291" s="7" t="s">
        <v>6</v>
      </c>
      <c r="J291" s="6" t="s">
        <v>433</v>
      </c>
      <c r="K291" s="15">
        <v>2</v>
      </c>
      <c r="L291" s="7">
        <v>173.19</v>
      </c>
      <c r="M291" s="18">
        <f t="shared" si="11"/>
        <v>386.450014479355</v>
      </c>
      <c r="N291" s="6" t="s">
        <v>135</v>
      </c>
      <c r="O291" s="6"/>
      <c r="P291" s="6"/>
      <c r="Q291" s="6"/>
    </row>
    <row r="292" spans="1:17" ht="12.75">
      <c r="A292" s="15">
        <v>9</v>
      </c>
      <c r="B292" s="6" t="s">
        <v>179</v>
      </c>
      <c r="C292" s="6"/>
      <c r="D292" s="6">
        <v>1996</v>
      </c>
      <c r="E292" s="10">
        <v>2</v>
      </c>
      <c r="F292" s="32"/>
      <c r="G292" s="6" t="s">
        <v>2</v>
      </c>
      <c r="H292" s="9" t="s">
        <v>82</v>
      </c>
      <c r="I292" s="7" t="s">
        <v>6</v>
      </c>
      <c r="J292" s="6" t="s">
        <v>434</v>
      </c>
      <c r="K292" s="15">
        <v>2</v>
      </c>
      <c r="L292" s="7">
        <v>174.87</v>
      </c>
      <c r="M292" s="18">
        <f t="shared" si="11"/>
        <v>375.41864204385865</v>
      </c>
      <c r="N292" s="6" t="s">
        <v>176</v>
      </c>
      <c r="O292" s="6"/>
      <c r="P292" s="6"/>
      <c r="Q292" s="6"/>
    </row>
    <row r="293" spans="1:17" ht="12.75">
      <c r="A293" s="15">
        <v>10</v>
      </c>
      <c r="B293" s="6" t="s">
        <v>51</v>
      </c>
      <c r="C293" s="6"/>
      <c r="D293" s="6">
        <v>1996</v>
      </c>
      <c r="E293" s="6">
        <v>2</v>
      </c>
      <c r="F293" s="32"/>
      <c r="G293" s="6" t="s">
        <v>40</v>
      </c>
      <c r="H293" s="9"/>
      <c r="I293" s="7" t="s">
        <v>6</v>
      </c>
      <c r="J293" s="6" t="s">
        <v>435</v>
      </c>
      <c r="K293" s="15">
        <v>2</v>
      </c>
      <c r="L293" s="7">
        <v>175.42</v>
      </c>
      <c r="M293" s="18">
        <f t="shared" si="11"/>
        <v>371.8985152824392</v>
      </c>
      <c r="N293" s="6" t="s">
        <v>42</v>
      </c>
      <c r="O293" s="6"/>
      <c r="P293" s="6"/>
      <c r="Q293" s="6"/>
    </row>
    <row r="294" spans="1:17" ht="12.75">
      <c r="A294" s="15">
        <v>11</v>
      </c>
      <c r="B294" s="6" t="s">
        <v>183</v>
      </c>
      <c r="C294" s="6"/>
      <c r="D294" s="6">
        <v>1997</v>
      </c>
      <c r="E294" s="6">
        <v>2</v>
      </c>
      <c r="F294" s="32"/>
      <c r="G294" s="6" t="s">
        <v>2</v>
      </c>
      <c r="H294" s="9" t="s">
        <v>92</v>
      </c>
      <c r="I294" s="7" t="s">
        <v>6</v>
      </c>
      <c r="J294" s="6" t="s">
        <v>436</v>
      </c>
      <c r="K294" s="15">
        <v>2</v>
      </c>
      <c r="L294" s="7">
        <v>176.54</v>
      </c>
      <c r="M294" s="18">
        <f t="shared" si="11"/>
        <v>364.8651617499732</v>
      </c>
      <c r="N294" s="6" t="s">
        <v>176</v>
      </c>
      <c r="O294" s="6"/>
      <c r="P294" s="6"/>
      <c r="Q294" s="6"/>
    </row>
    <row r="295" spans="1:17" ht="12.75">
      <c r="A295" s="15">
        <v>12</v>
      </c>
      <c r="B295" s="6" t="s">
        <v>109</v>
      </c>
      <c r="C295" s="6"/>
      <c r="D295" s="6">
        <v>1996</v>
      </c>
      <c r="E295" s="6">
        <v>2</v>
      </c>
      <c r="F295" s="32"/>
      <c r="G295" s="6" t="s">
        <v>106</v>
      </c>
      <c r="H295" s="9" t="s">
        <v>107</v>
      </c>
      <c r="I295" s="7" t="s">
        <v>6</v>
      </c>
      <c r="J295" s="6" t="s">
        <v>437</v>
      </c>
      <c r="K295" s="15">
        <v>3</v>
      </c>
      <c r="L295" s="7">
        <v>186.54</v>
      </c>
      <c r="M295" s="18">
        <f t="shared" si="11"/>
        <v>309.2757347140337</v>
      </c>
      <c r="N295" s="6" t="s">
        <v>110</v>
      </c>
      <c r="O295" s="6"/>
      <c r="P295" s="6"/>
      <c r="Q295" s="6"/>
    </row>
    <row r="296" spans="1:17" ht="12.75">
      <c r="A296" s="15">
        <v>13</v>
      </c>
      <c r="B296" s="6" t="s">
        <v>53</v>
      </c>
      <c r="C296" s="6"/>
      <c r="D296" s="6">
        <v>1996</v>
      </c>
      <c r="E296" s="10">
        <v>3</v>
      </c>
      <c r="F296" s="32"/>
      <c r="G296" s="6" t="s">
        <v>40</v>
      </c>
      <c r="H296" s="9"/>
      <c r="I296" s="7" t="s">
        <v>6</v>
      </c>
      <c r="J296" s="6" t="s">
        <v>438</v>
      </c>
      <c r="K296" s="15">
        <v>3</v>
      </c>
      <c r="L296" s="7">
        <v>191.83</v>
      </c>
      <c r="M296" s="18">
        <f t="shared" si="11"/>
        <v>284.38860058615285</v>
      </c>
      <c r="N296" s="6" t="s">
        <v>55</v>
      </c>
      <c r="O296" s="6"/>
      <c r="P296" s="6"/>
      <c r="Q296" s="6"/>
    </row>
    <row r="297" spans="1:17" ht="12.75">
      <c r="A297" s="15">
        <v>14</v>
      </c>
      <c r="B297" s="6" t="s">
        <v>169</v>
      </c>
      <c r="C297" s="6"/>
      <c r="D297" s="6">
        <v>1997</v>
      </c>
      <c r="E297" s="6">
        <v>3</v>
      </c>
      <c r="F297" s="32"/>
      <c r="G297" s="6" t="s">
        <v>2</v>
      </c>
      <c r="H297" s="9" t="s">
        <v>3</v>
      </c>
      <c r="I297" s="7" t="s">
        <v>6</v>
      </c>
      <c r="J297" s="6" t="s">
        <v>439</v>
      </c>
      <c r="K297" s="15">
        <v>3</v>
      </c>
      <c r="L297" s="7">
        <v>196.04</v>
      </c>
      <c r="M297" s="18">
        <f t="shared" si="11"/>
        <v>266.4573369020817</v>
      </c>
      <c r="N297" s="6" t="s">
        <v>168</v>
      </c>
      <c r="O297" s="6"/>
      <c r="P297" s="6"/>
      <c r="Q297" s="6"/>
    </row>
    <row r="298" spans="1:17" ht="12.75">
      <c r="A298" s="15">
        <v>15</v>
      </c>
      <c r="B298" s="6" t="s">
        <v>170</v>
      </c>
      <c r="C298" s="6"/>
      <c r="D298" s="6">
        <v>1997</v>
      </c>
      <c r="E298" s="6">
        <v>3</v>
      </c>
      <c r="F298" s="32"/>
      <c r="G298" s="6" t="s">
        <v>2</v>
      </c>
      <c r="H298" s="9" t="s">
        <v>3</v>
      </c>
      <c r="I298" s="7" t="s">
        <v>6</v>
      </c>
      <c r="J298" s="6" t="s">
        <v>440</v>
      </c>
      <c r="K298" s="15">
        <v>3</v>
      </c>
      <c r="L298" s="7">
        <v>201.7</v>
      </c>
      <c r="M298" s="18">
        <f t="shared" si="11"/>
        <v>244.6493520765765</v>
      </c>
      <c r="N298" s="6" t="s">
        <v>168</v>
      </c>
      <c r="O298" s="6"/>
      <c r="P298" s="6"/>
      <c r="Q298" s="6"/>
    </row>
    <row r="299" spans="1:17" ht="12.75">
      <c r="A299" s="15"/>
      <c r="B299" s="6"/>
      <c r="C299" s="6"/>
      <c r="D299" s="6"/>
      <c r="E299" s="6"/>
      <c r="F299" s="32"/>
      <c r="G299" s="6"/>
      <c r="H299" s="6"/>
      <c r="I299" s="7"/>
      <c r="J299" s="6"/>
      <c r="K299" s="15"/>
      <c r="L299" s="7"/>
      <c r="M299" s="11"/>
      <c r="N299" s="6"/>
      <c r="O299" s="6"/>
      <c r="P299" s="6"/>
      <c r="Q299" s="6"/>
    </row>
    <row r="300" spans="1:17" ht="12.75">
      <c r="A300" s="15"/>
      <c r="B300" s="6"/>
      <c r="C300" s="6"/>
      <c r="D300" s="6"/>
      <c r="E300" s="17" t="s">
        <v>441</v>
      </c>
      <c r="F300" s="32"/>
      <c r="G300" s="6"/>
      <c r="H300" s="6"/>
      <c r="I300" s="7"/>
      <c r="J300" s="6"/>
      <c r="K300" s="15"/>
      <c r="L300" s="7"/>
      <c r="M300" s="11"/>
      <c r="N300" s="6"/>
      <c r="O300" s="6"/>
      <c r="P300" s="6"/>
      <c r="Q300" s="6"/>
    </row>
    <row r="301" spans="1:17" ht="12.75">
      <c r="A301" s="15">
        <v>1</v>
      </c>
      <c r="B301" s="6" t="s">
        <v>0</v>
      </c>
      <c r="C301" s="6"/>
      <c r="D301" s="6">
        <v>1994</v>
      </c>
      <c r="E301" s="6" t="s">
        <v>1</v>
      </c>
      <c r="F301" s="32"/>
      <c r="G301" s="6" t="s">
        <v>2</v>
      </c>
      <c r="H301" s="9" t="s">
        <v>608</v>
      </c>
      <c r="I301" s="7" t="s">
        <v>5</v>
      </c>
      <c r="J301" s="6" t="s">
        <v>636</v>
      </c>
      <c r="K301" s="15" t="s">
        <v>1</v>
      </c>
      <c r="L301" s="7">
        <v>149.11</v>
      </c>
      <c r="M301" s="18">
        <v>586</v>
      </c>
      <c r="N301" s="6" t="s">
        <v>4</v>
      </c>
      <c r="O301" s="6"/>
      <c r="P301" s="6"/>
      <c r="Q301" s="6"/>
    </row>
    <row r="302" spans="1:17" ht="12.75">
      <c r="A302" s="15">
        <v>2</v>
      </c>
      <c r="B302" s="6" t="s">
        <v>8</v>
      </c>
      <c r="C302" s="6"/>
      <c r="D302" s="6">
        <v>1994</v>
      </c>
      <c r="E302" s="6" t="s">
        <v>1</v>
      </c>
      <c r="F302" s="32"/>
      <c r="G302" s="6" t="s">
        <v>2</v>
      </c>
      <c r="H302" s="9" t="s">
        <v>608</v>
      </c>
      <c r="I302" s="7" t="s">
        <v>5</v>
      </c>
      <c r="J302" s="6" t="s">
        <v>637</v>
      </c>
      <c r="K302" s="15">
        <v>1</v>
      </c>
      <c r="L302" s="7">
        <v>153.82</v>
      </c>
      <c r="M302" s="18">
        <v>487</v>
      </c>
      <c r="N302" s="6" t="s">
        <v>4</v>
      </c>
      <c r="O302" s="6"/>
      <c r="P302" s="6"/>
      <c r="Q302" s="6"/>
    </row>
    <row r="303" spans="1:17" ht="12.75">
      <c r="A303" s="15">
        <v>3</v>
      </c>
      <c r="B303" s="6" t="s">
        <v>148</v>
      </c>
      <c r="C303" s="6"/>
      <c r="D303" s="6">
        <v>1994</v>
      </c>
      <c r="E303" s="6" t="s">
        <v>1</v>
      </c>
      <c r="F303" s="32"/>
      <c r="G303" s="6" t="s">
        <v>134</v>
      </c>
      <c r="H303" s="9"/>
      <c r="I303" s="7" t="s">
        <v>5</v>
      </c>
      <c r="J303" s="6" t="s">
        <v>442</v>
      </c>
      <c r="K303" s="15">
        <v>1</v>
      </c>
      <c r="L303" s="7">
        <v>162.58</v>
      </c>
      <c r="M303" s="18">
        <f aca="true" t="shared" si="12" ref="M303:M312">SUM(1000*(127.31/L303)^3)</f>
        <v>480.16024178725195</v>
      </c>
      <c r="N303" s="6" t="s">
        <v>149</v>
      </c>
      <c r="O303" s="6"/>
      <c r="P303" s="6"/>
      <c r="Q303" s="6"/>
    </row>
    <row r="304" spans="1:17" ht="12.75">
      <c r="A304" s="15">
        <v>4</v>
      </c>
      <c r="B304" s="6" t="s">
        <v>47</v>
      </c>
      <c r="C304" s="6"/>
      <c r="D304" s="6">
        <v>1994</v>
      </c>
      <c r="E304" s="6">
        <v>1</v>
      </c>
      <c r="F304" s="32"/>
      <c r="G304" s="6" t="s">
        <v>40</v>
      </c>
      <c r="H304" s="9"/>
      <c r="I304" s="7" t="s">
        <v>5</v>
      </c>
      <c r="J304" s="6" t="s">
        <v>443</v>
      </c>
      <c r="K304" s="15">
        <v>2</v>
      </c>
      <c r="L304" s="7">
        <v>164.12</v>
      </c>
      <c r="M304" s="18">
        <f t="shared" si="12"/>
        <v>466.7701010491168</v>
      </c>
      <c r="N304" s="6" t="s">
        <v>42</v>
      </c>
      <c r="O304" s="6"/>
      <c r="P304" s="6"/>
      <c r="Q304" s="6"/>
    </row>
    <row r="305" spans="1:17" ht="12.75">
      <c r="A305" s="15">
        <v>5</v>
      </c>
      <c r="B305" s="6" t="s">
        <v>89</v>
      </c>
      <c r="C305" s="6"/>
      <c r="D305" s="6">
        <v>1995</v>
      </c>
      <c r="E305" s="6">
        <v>1</v>
      </c>
      <c r="F305" s="32"/>
      <c r="G305" s="6" t="s">
        <v>2</v>
      </c>
      <c r="H305" s="9" t="s">
        <v>82</v>
      </c>
      <c r="I305" s="7" t="s">
        <v>5</v>
      </c>
      <c r="J305" s="6" t="s">
        <v>444</v>
      </c>
      <c r="K305" s="15">
        <v>2</v>
      </c>
      <c r="L305" s="7">
        <v>167.08</v>
      </c>
      <c r="M305" s="18">
        <f t="shared" si="12"/>
        <v>442.3990183631578</v>
      </c>
      <c r="N305" s="6" t="s">
        <v>85</v>
      </c>
      <c r="O305" s="6"/>
      <c r="P305" s="6"/>
      <c r="Q305" s="6"/>
    </row>
    <row r="306" spans="1:17" ht="12.75">
      <c r="A306" s="15">
        <v>6</v>
      </c>
      <c r="B306" s="6" t="s">
        <v>88</v>
      </c>
      <c r="C306" s="6"/>
      <c r="D306" s="6">
        <v>1994</v>
      </c>
      <c r="E306" s="6">
        <v>1</v>
      </c>
      <c r="F306" s="32"/>
      <c r="G306" s="6" t="s">
        <v>2</v>
      </c>
      <c r="H306" s="9" t="s">
        <v>82</v>
      </c>
      <c r="I306" s="7" t="s">
        <v>5</v>
      </c>
      <c r="J306" s="6" t="s">
        <v>445</v>
      </c>
      <c r="K306" s="15">
        <v>2</v>
      </c>
      <c r="L306" s="7">
        <v>167.71</v>
      </c>
      <c r="M306" s="18">
        <f t="shared" si="12"/>
        <v>437.4321281790649</v>
      </c>
      <c r="N306" s="6" t="s">
        <v>85</v>
      </c>
      <c r="O306" s="6"/>
      <c r="P306" s="6"/>
      <c r="Q306" s="6"/>
    </row>
    <row r="307" spans="1:17" ht="12.75">
      <c r="A307" s="15">
        <v>7</v>
      </c>
      <c r="B307" s="6" t="s">
        <v>44</v>
      </c>
      <c r="C307" s="6"/>
      <c r="D307" s="6">
        <v>1995</v>
      </c>
      <c r="E307" s="6">
        <v>2</v>
      </c>
      <c r="F307" s="32"/>
      <c r="G307" s="6" t="s">
        <v>40</v>
      </c>
      <c r="H307" s="9"/>
      <c r="I307" s="7" t="s">
        <v>5</v>
      </c>
      <c r="J307" s="6" t="s">
        <v>446</v>
      </c>
      <c r="K307" s="15">
        <v>2</v>
      </c>
      <c r="L307" s="7">
        <v>168.38</v>
      </c>
      <c r="M307" s="18">
        <f t="shared" si="12"/>
        <v>432.23112660951074</v>
      </c>
      <c r="N307" s="6" t="s">
        <v>42</v>
      </c>
      <c r="O307" s="6"/>
      <c r="P307" s="6"/>
      <c r="Q307" s="6"/>
    </row>
    <row r="308" spans="1:17" ht="12.75">
      <c r="A308" s="15">
        <v>8</v>
      </c>
      <c r="B308" s="6" t="s">
        <v>95</v>
      </c>
      <c r="C308" s="6"/>
      <c r="D308" s="6">
        <v>1995</v>
      </c>
      <c r="E308" s="6">
        <v>2</v>
      </c>
      <c r="F308" s="32"/>
      <c r="G308" s="6" t="s">
        <v>2</v>
      </c>
      <c r="H308" s="9" t="s">
        <v>92</v>
      </c>
      <c r="I308" s="7" t="s">
        <v>5</v>
      </c>
      <c r="J308" s="6" t="s">
        <v>447</v>
      </c>
      <c r="K308" s="15">
        <v>2</v>
      </c>
      <c r="L308" s="7">
        <v>170.15</v>
      </c>
      <c r="M308" s="18">
        <f t="shared" si="12"/>
        <v>418.8819958173757</v>
      </c>
      <c r="N308" s="6" t="s">
        <v>85</v>
      </c>
      <c r="O308" s="6"/>
      <c r="P308" s="6"/>
      <c r="Q308" s="6"/>
    </row>
    <row r="309" spans="1:17" ht="12.75">
      <c r="A309" s="15">
        <v>9</v>
      </c>
      <c r="B309" s="6" t="s">
        <v>113</v>
      </c>
      <c r="C309" s="6"/>
      <c r="D309" s="6">
        <v>1995</v>
      </c>
      <c r="E309" s="6">
        <v>2</v>
      </c>
      <c r="F309" s="32"/>
      <c r="G309" s="6" t="s">
        <v>106</v>
      </c>
      <c r="H309" s="9" t="s">
        <v>107</v>
      </c>
      <c r="I309" s="7" t="s">
        <v>5</v>
      </c>
      <c r="J309" s="6" t="s">
        <v>448</v>
      </c>
      <c r="K309" s="15">
        <v>2</v>
      </c>
      <c r="L309" s="7">
        <v>171.17</v>
      </c>
      <c r="M309" s="18">
        <f t="shared" si="12"/>
        <v>411.43819156611994</v>
      </c>
      <c r="N309" s="6" t="s">
        <v>110</v>
      </c>
      <c r="O309" s="6"/>
      <c r="P309" s="6"/>
      <c r="Q309" s="6"/>
    </row>
    <row r="310" spans="1:17" ht="12.75">
      <c r="A310" s="15">
        <v>10</v>
      </c>
      <c r="B310" s="6" t="s">
        <v>96</v>
      </c>
      <c r="C310" s="6"/>
      <c r="D310" s="6">
        <v>1995</v>
      </c>
      <c r="E310" s="6">
        <v>2</v>
      </c>
      <c r="F310" s="32"/>
      <c r="G310" s="6" t="s">
        <v>2</v>
      </c>
      <c r="H310" s="9" t="s">
        <v>92</v>
      </c>
      <c r="I310" s="7" t="s">
        <v>5</v>
      </c>
      <c r="J310" s="6" t="s">
        <v>449</v>
      </c>
      <c r="K310" s="15">
        <v>2</v>
      </c>
      <c r="L310" s="7">
        <v>178.35</v>
      </c>
      <c r="M310" s="18">
        <f t="shared" si="12"/>
        <v>363.72086344698477</v>
      </c>
      <c r="N310" s="6" t="s">
        <v>85</v>
      </c>
      <c r="O310" s="6"/>
      <c r="P310" s="6"/>
      <c r="Q310" s="6"/>
    </row>
    <row r="311" spans="1:17" ht="12.75">
      <c r="A311" s="15">
        <v>11</v>
      </c>
      <c r="B311" s="6" t="s">
        <v>114</v>
      </c>
      <c r="C311" s="6"/>
      <c r="D311" s="6">
        <v>1995</v>
      </c>
      <c r="E311" s="6">
        <v>2</v>
      </c>
      <c r="F311" s="32"/>
      <c r="G311" s="6" t="s">
        <v>106</v>
      </c>
      <c r="H311" s="9" t="s">
        <v>107</v>
      </c>
      <c r="I311" s="7" t="s">
        <v>5</v>
      </c>
      <c r="J311" s="6" t="s">
        <v>450</v>
      </c>
      <c r="K311" s="15">
        <v>2</v>
      </c>
      <c r="L311" s="7">
        <v>178.4</v>
      </c>
      <c r="M311" s="18">
        <f t="shared" si="12"/>
        <v>363.415130038969</v>
      </c>
      <c r="N311" s="6" t="s">
        <v>110</v>
      </c>
      <c r="O311" s="6"/>
      <c r="P311" s="6"/>
      <c r="Q311" s="6"/>
    </row>
    <row r="312" spans="1:17" ht="12.75">
      <c r="A312" s="15">
        <v>12</v>
      </c>
      <c r="B312" s="6" t="s">
        <v>158</v>
      </c>
      <c r="C312" s="6"/>
      <c r="D312" s="6">
        <v>1995</v>
      </c>
      <c r="E312" s="6">
        <v>2</v>
      </c>
      <c r="F312" s="32"/>
      <c r="G312" s="6" t="s">
        <v>343</v>
      </c>
      <c r="H312" s="9"/>
      <c r="I312" s="7" t="s">
        <v>5</v>
      </c>
      <c r="J312" s="6" t="s">
        <v>451</v>
      </c>
      <c r="K312" s="15">
        <v>3</v>
      </c>
      <c r="L312" s="7">
        <v>188.33</v>
      </c>
      <c r="M312" s="18">
        <f t="shared" si="12"/>
        <v>308.9079143227321</v>
      </c>
      <c r="N312" s="6" t="s">
        <v>149</v>
      </c>
      <c r="O312" s="6"/>
      <c r="P312" s="6"/>
      <c r="Q312" s="6"/>
    </row>
    <row r="313" spans="1:17" ht="12.75">
      <c r="A313" s="15">
        <v>13</v>
      </c>
      <c r="B313" s="6" t="s">
        <v>171</v>
      </c>
      <c r="C313" s="6"/>
      <c r="D313" s="6">
        <v>1994</v>
      </c>
      <c r="E313" s="6">
        <v>3</v>
      </c>
      <c r="F313" s="32"/>
      <c r="G313" s="6" t="s">
        <v>2</v>
      </c>
      <c r="H313" s="9" t="s">
        <v>3</v>
      </c>
      <c r="I313" s="7" t="s">
        <v>5</v>
      </c>
      <c r="J313" s="6" t="s">
        <v>452</v>
      </c>
      <c r="K313" s="15">
        <v>3</v>
      </c>
      <c r="L313" s="7"/>
      <c r="M313" s="11"/>
      <c r="N313" s="6" t="s">
        <v>168</v>
      </c>
      <c r="O313" s="6"/>
      <c r="P313" s="6"/>
      <c r="Q313" s="6"/>
    </row>
    <row r="314" spans="1:17" ht="12.75">
      <c r="A314" s="15"/>
      <c r="B314" s="6"/>
      <c r="C314" s="6"/>
      <c r="D314" s="6"/>
      <c r="E314" s="6"/>
      <c r="F314" s="32"/>
      <c r="G314" s="6"/>
      <c r="H314" s="6"/>
      <c r="I314" s="7"/>
      <c r="J314" s="6"/>
      <c r="K314" s="15"/>
      <c r="L314" s="7"/>
      <c r="M314" s="11"/>
      <c r="N314" s="6"/>
      <c r="O314" s="6"/>
      <c r="P314" s="6"/>
      <c r="Q314" s="6"/>
    </row>
    <row r="315" spans="1:17" ht="12.75">
      <c r="A315" s="15"/>
      <c r="B315" s="6"/>
      <c r="C315" s="6"/>
      <c r="D315" s="6"/>
      <c r="E315" s="17" t="s">
        <v>453</v>
      </c>
      <c r="F315" s="32"/>
      <c r="G315" s="6"/>
      <c r="H315" s="6"/>
      <c r="I315" s="7"/>
      <c r="J315" s="6"/>
      <c r="K315" s="15"/>
      <c r="L315" s="7"/>
      <c r="M315" s="11"/>
      <c r="N315" s="6"/>
      <c r="O315" s="6"/>
      <c r="P315" s="6"/>
      <c r="Q315" s="6"/>
    </row>
    <row r="316" spans="1:17" ht="12.75">
      <c r="A316" s="15">
        <v>1</v>
      </c>
      <c r="B316" s="6" t="s">
        <v>21</v>
      </c>
      <c r="C316" s="6"/>
      <c r="D316" s="6">
        <v>1997</v>
      </c>
      <c r="E316" s="6">
        <v>1</v>
      </c>
      <c r="F316" s="32"/>
      <c r="G316" s="6" t="s">
        <v>2</v>
      </c>
      <c r="H316" s="9"/>
      <c r="I316" s="7" t="s">
        <v>10</v>
      </c>
      <c r="J316" s="6" t="s">
        <v>443</v>
      </c>
      <c r="K316" s="15">
        <v>2</v>
      </c>
      <c r="L316" s="7">
        <v>164.12</v>
      </c>
      <c r="M316" s="18">
        <f>SUM(1000*(124.81/L316)^3)</f>
        <v>439.80850622353995</v>
      </c>
      <c r="N316" s="6" t="s">
        <v>22</v>
      </c>
      <c r="O316" s="6"/>
      <c r="P316" s="6"/>
      <c r="Q316" s="6"/>
    </row>
    <row r="317" spans="1:17" ht="12.75">
      <c r="A317" s="15">
        <v>2</v>
      </c>
      <c r="B317" s="6" t="s">
        <v>109</v>
      </c>
      <c r="C317" s="6"/>
      <c r="D317" s="6">
        <v>1996</v>
      </c>
      <c r="E317" s="6">
        <v>2</v>
      </c>
      <c r="F317" s="32"/>
      <c r="G317" s="6" t="s">
        <v>106</v>
      </c>
      <c r="H317" s="9" t="s">
        <v>107</v>
      </c>
      <c r="I317" s="7" t="s">
        <v>10</v>
      </c>
      <c r="J317" s="6" t="s">
        <v>454</v>
      </c>
      <c r="K317" s="15">
        <v>2</v>
      </c>
      <c r="L317" s="7">
        <v>173.25</v>
      </c>
      <c r="M317" s="18">
        <f>SUM(1000*(124.81/L317)^3)</f>
        <v>373.87671631940253</v>
      </c>
      <c r="N317" s="6" t="s">
        <v>110</v>
      </c>
      <c r="O317" s="6"/>
      <c r="P317" s="6"/>
      <c r="Q317" s="6"/>
    </row>
    <row r="318" spans="1:17" ht="12.75">
      <c r="A318" s="15">
        <v>3</v>
      </c>
      <c r="B318" s="6" t="s">
        <v>60</v>
      </c>
      <c r="C318" s="6"/>
      <c r="D318" s="6">
        <v>1997</v>
      </c>
      <c r="E318" s="6">
        <v>2</v>
      </c>
      <c r="F318" s="32"/>
      <c r="G318" s="6" t="s">
        <v>56</v>
      </c>
      <c r="H318" s="9" t="s">
        <v>57</v>
      </c>
      <c r="I318" s="7" t="s">
        <v>10</v>
      </c>
      <c r="J318" s="6" t="s">
        <v>455</v>
      </c>
      <c r="K318" s="15">
        <v>2</v>
      </c>
      <c r="L318" s="7">
        <v>176.4</v>
      </c>
      <c r="M318" s="18">
        <f>SUM(1000*(124.81/L318)^3)</f>
        <v>354.2031402471336</v>
      </c>
      <c r="N318" s="6" t="s">
        <v>58</v>
      </c>
      <c r="O318" s="6"/>
      <c r="P318" s="6"/>
      <c r="Q318" s="6"/>
    </row>
    <row r="319" spans="1:17" ht="12.75">
      <c r="A319" s="15">
        <v>4</v>
      </c>
      <c r="B319" s="6" t="s">
        <v>136</v>
      </c>
      <c r="C319" s="6"/>
      <c r="D319" s="6">
        <v>1996</v>
      </c>
      <c r="E319" s="6">
        <v>2</v>
      </c>
      <c r="F319" s="32"/>
      <c r="G319" s="6" t="s">
        <v>134</v>
      </c>
      <c r="H319" s="9"/>
      <c r="I319" s="7" t="s">
        <v>10</v>
      </c>
      <c r="J319" s="6" t="s">
        <v>456</v>
      </c>
      <c r="K319" s="15">
        <v>2</v>
      </c>
      <c r="L319" s="7">
        <v>177.54</v>
      </c>
      <c r="M319" s="18">
        <f>SUM(1000*(124.81/L319)^3)</f>
        <v>347.42374943903513</v>
      </c>
      <c r="N319" s="6" t="s">
        <v>135</v>
      </c>
      <c r="O319" s="6"/>
      <c r="P319" s="6"/>
      <c r="Q319" s="6"/>
    </row>
    <row r="320" spans="1:17" ht="12.75">
      <c r="A320" s="15">
        <v>5</v>
      </c>
      <c r="B320" s="6" t="s">
        <v>153</v>
      </c>
      <c r="C320" s="6"/>
      <c r="D320" s="6">
        <v>1999</v>
      </c>
      <c r="E320" s="6">
        <v>2</v>
      </c>
      <c r="F320" s="32"/>
      <c r="G320" s="6" t="s">
        <v>134</v>
      </c>
      <c r="H320" s="9"/>
      <c r="I320" s="7" t="s">
        <v>10</v>
      </c>
      <c r="J320" s="6" t="s">
        <v>457</v>
      </c>
      <c r="K320" s="15">
        <v>3</v>
      </c>
      <c r="L320" s="7">
        <v>189.45</v>
      </c>
      <c r="M320" s="18">
        <f>SUM(1000*(124.81/L320)^3)</f>
        <v>285.9330262310118</v>
      </c>
      <c r="N320" s="6" t="s">
        <v>149</v>
      </c>
      <c r="O320" s="6"/>
      <c r="P320" s="6"/>
      <c r="Q320" s="6"/>
    </row>
    <row r="321" spans="1:17" ht="12.75">
      <c r="A321" s="15" t="s">
        <v>389</v>
      </c>
      <c r="B321" s="6" t="s">
        <v>103</v>
      </c>
      <c r="C321" s="6"/>
      <c r="D321" s="6">
        <v>1994</v>
      </c>
      <c r="E321" s="6" t="s">
        <v>1</v>
      </c>
      <c r="F321" s="32"/>
      <c r="G321" s="6" t="s">
        <v>2</v>
      </c>
      <c r="H321" s="9" t="s">
        <v>87</v>
      </c>
      <c r="I321" s="7" t="s">
        <v>10</v>
      </c>
      <c r="J321" s="6" t="s">
        <v>458</v>
      </c>
      <c r="K321" s="15">
        <v>1</v>
      </c>
      <c r="L321" s="7"/>
      <c r="M321" s="18"/>
      <c r="N321" s="6" t="s">
        <v>85</v>
      </c>
      <c r="O321" s="6"/>
      <c r="P321" s="6"/>
      <c r="Q321" s="6"/>
    </row>
    <row r="322" spans="1:17" ht="12.75">
      <c r="A322" s="15"/>
      <c r="B322" s="6"/>
      <c r="C322" s="6"/>
      <c r="D322" s="6"/>
      <c r="E322" s="6"/>
      <c r="F322" s="32"/>
      <c r="G322" s="6"/>
      <c r="H322" s="6"/>
      <c r="I322" s="7"/>
      <c r="J322" s="6"/>
      <c r="K322" s="15"/>
      <c r="L322" s="7"/>
      <c r="M322" s="11"/>
      <c r="N322" s="6"/>
      <c r="O322" s="6"/>
      <c r="P322" s="6"/>
      <c r="Q322" s="6"/>
    </row>
    <row r="323" spans="1:17" ht="12.75">
      <c r="A323" s="15"/>
      <c r="B323" s="6"/>
      <c r="C323" s="6"/>
      <c r="D323" s="6"/>
      <c r="E323" s="17" t="s">
        <v>459</v>
      </c>
      <c r="F323" s="32"/>
      <c r="G323" s="6"/>
      <c r="H323" s="6"/>
      <c r="I323" s="7"/>
      <c r="J323" s="6"/>
      <c r="K323" s="15"/>
      <c r="L323" s="7"/>
      <c r="M323" s="11"/>
      <c r="N323" s="6"/>
      <c r="O323" s="6"/>
      <c r="P323" s="6"/>
      <c r="Q323" s="6"/>
    </row>
    <row r="324" spans="1:17" ht="12.75">
      <c r="A324" s="15">
        <v>1</v>
      </c>
      <c r="B324" s="6" t="s">
        <v>45</v>
      </c>
      <c r="C324" s="6"/>
      <c r="D324" s="6">
        <v>1994</v>
      </c>
      <c r="E324" s="6" t="s">
        <v>1</v>
      </c>
      <c r="F324" s="32"/>
      <c r="G324" s="6" t="s">
        <v>40</v>
      </c>
      <c r="H324" s="9" t="s">
        <v>41</v>
      </c>
      <c r="I324" s="7" t="s">
        <v>11</v>
      </c>
      <c r="J324" s="6" t="s">
        <v>460</v>
      </c>
      <c r="K324" s="15">
        <v>1</v>
      </c>
      <c r="L324" s="7">
        <v>66.28</v>
      </c>
      <c r="M324" s="18">
        <f>SUM(1000*(51.94/L324)^3)</f>
        <v>481.23625300561196</v>
      </c>
      <c r="N324" s="6" t="s">
        <v>54</v>
      </c>
      <c r="O324" s="6"/>
      <c r="P324" s="6"/>
      <c r="Q324" s="6"/>
    </row>
    <row r="325" spans="1:17" ht="12.75">
      <c r="A325" s="15">
        <v>2</v>
      </c>
      <c r="B325" s="6" t="s">
        <v>94</v>
      </c>
      <c r="C325" s="6"/>
      <c r="D325" s="6">
        <v>1995</v>
      </c>
      <c r="E325" s="6">
        <v>2</v>
      </c>
      <c r="F325" s="32"/>
      <c r="G325" s="6" t="s">
        <v>2</v>
      </c>
      <c r="H325" s="9" t="s">
        <v>92</v>
      </c>
      <c r="I325" s="7" t="s">
        <v>11</v>
      </c>
      <c r="J325" s="6" t="s">
        <v>461</v>
      </c>
      <c r="K325" s="15">
        <v>2</v>
      </c>
      <c r="L325" s="7">
        <v>70.51</v>
      </c>
      <c r="M325" s="18">
        <f aca="true" t="shared" si="13" ref="M325:M336">SUM(1000*(51.94/L325)^3)</f>
        <v>399.7179872148109</v>
      </c>
      <c r="N325" s="6" t="s">
        <v>85</v>
      </c>
      <c r="O325" s="6"/>
      <c r="P325" s="6"/>
      <c r="Q325" s="6"/>
    </row>
    <row r="326" spans="1:17" ht="12.75">
      <c r="A326" s="15">
        <v>3</v>
      </c>
      <c r="B326" s="6" t="s">
        <v>91</v>
      </c>
      <c r="C326" s="6"/>
      <c r="D326" s="6">
        <v>1995</v>
      </c>
      <c r="E326" s="6">
        <v>2</v>
      </c>
      <c r="F326" s="32"/>
      <c r="G326" s="6" t="s">
        <v>2</v>
      </c>
      <c r="H326" s="9" t="s">
        <v>92</v>
      </c>
      <c r="I326" s="7" t="s">
        <v>11</v>
      </c>
      <c r="J326" s="6" t="s">
        <v>462</v>
      </c>
      <c r="K326" s="15">
        <v>2</v>
      </c>
      <c r="L326" s="7">
        <v>71.69</v>
      </c>
      <c r="M326" s="18">
        <f t="shared" si="13"/>
        <v>380.3033006978781</v>
      </c>
      <c r="N326" s="6" t="s">
        <v>85</v>
      </c>
      <c r="O326" s="6"/>
      <c r="P326" s="6"/>
      <c r="Q326" s="6"/>
    </row>
    <row r="327" spans="1:17" ht="12.75">
      <c r="A327" s="15">
        <v>4</v>
      </c>
      <c r="B327" s="6" t="s">
        <v>130</v>
      </c>
      <c r="C327" s="6"/>
      <c r="D327" s="6">
        <v>1995</v>
      </c>
      <c r="E327" s="6">
        <v>2</v>
      </c>
      <c r="F327" s="32"/>
      <c r="G327" s="6" t="s">
        <v>120</v>
      </c>
      <c r="H327" s="9" t="s">
        <v>120</v>
      </c>
      <c r="I327" s="7" t="s">
        <v>11</v>
      </c>
      <c r="J327" s="23" t="s">
        <v>463</v>
      </c>
      <c r="K327" s="15">
        <v>2</v>
      </c>
      <c r="L327" s="7">
        <v>71.98</v>
      </c>
      <c r="M327" s="18">
        <f t="shared" si="13"/>
        <v>375.7251867027328</v>
      </c>
      <c r="N327" s="6" t="s">
        <v>131</v>
      </c>
      <c r="O327" s="6"/>
      <c r="P327" s="6"/>
      <c r="Q327" s="6"/>
    </row>
    <row r="328" spans="1:17" ht="12.75">
      <c r="A328" s="15">
        <v>5</v>
      </c>
      <c r="B328" s="6" t="s">
        <v>17</v>
      </c>
      <c r="C328" s="6" t="s">
        <v>18</v>
      </c>
      <c r="D328" s="6">
        <v>1995</v>
      </c>
      <c r="E328" s="6">
        <v>2</v>
      </c>
      <c r="F328" s="35"/>
      <c r="G328" s="6" t="s">
        <v>2</v>
      </c>
      <c r="H328" s="9" t="s">
        <v>3</v>
      </c>
      <c r="I328" s="7" t="s">
        <v>11</v>
      </c>
      <c r="J328" s="6" t="s">
        <v>464</v>
      </c>
      <c r="K328" s="15">
        <v>2</v>
      </c>
      <c r="L328" s="7">
        <v>71.99</v>
      </c>
      <c r="M328" s="18">
        <f t="shared" si="13"/>
        <v>375.5686345436206</v>
      </c>
      <c r="N328" s="19" t="s">
        <v>19</v>
      </c>
      <c r="O328" s="6"/>
      <c r="P328" s="6"/>
      <c r="Q328" s="6"/>
    </row>
    <row r="329" spans="1:17" ht="12.75">
      <c r="A329" s="15">
        <v>6</v>
      </c>
      <c r="B329" s="6" t="s">
        <v>39</v>
      </c>
      <c r="C329" s="6"/>
      <c r="D329" s="6">
        <v>1994</v>
      </c>
      <c r="E329" s="6">
        <v>2</v>
      </c>
      <c r="F329" s="32"/>
      <c r="G329" s="6" t="s">
        <v>40</v>
      </c>
      <c r="H329" s="9"/>
      <c r="I329" s="7" t="s">
        <v>11</v>
      </c>
      <c r="J329" s="6" t="s">
        <v>465</v>
      </c>
      <c r="K329" s="15">
        <v>2</v>
      </c>
      <c r="L329" s="7">
        <v>72.99</v>
      </c>
      <c r="M329" s="18">
        <f t="shared" si="13"/>
        <v>360.34271376959174</v>
      </c>
      <c r="N329" s="6" t="s">
        <v>42</v>
      </c>
      <c r="O329" s="6"/>
      <c r="P329" s="6"/>
      <c r="Q329" s="6"/>
    </row>
    <row r="330" spans="1:17" ht="12.75">
      <c r="A330" s="15">
        <v>7</v>
      </c>
      <c r="B330" s="6" t="s">
        <v>17</v>
      </c>
      <c r="C330" s="6" t="s">
        <v>29</v>
      </c>
      <c r="D330" s="6">
        <v>1995</v>
      </c>
      <c r="E330" s="6">
        <v>2</v>
      </c>
      <c r="F330" s="32"/>
      <c r="G330" s="6" t="s">
        <v>2</v>
      </c>
      <c r="H330" s="9" t="s">
        <v>3</v>
      </c>
      <c r="I330" s="7" t="s">
        <v>11</v>
      </c>
      <c r="J330" s="6" t="s">
        <v>466</v>
      </c>
      <c r="K330" s="15">
        <v>2</v>
      </c>
      <c r="L330" s="7">
        <v>74.34</v>
      </c>
      <c r="M330" s="18">
        <f t="shared" si="13"/>
        <v>341.06579404261214</v>
      </c>
      <c r="N330" s="6" t="s">
        <v>19</v>
      </c>
      <c r="O330" s="6"/>
      <c r="P330" s="6"/>
      <c r="Q330" s="6"/>
    </row>
    <row r="331" spans="1:17" ht="12.75">
      <c r="A331" s="15">
        <v>8</v>
      </c>
      <c r="B331" s="6" t="s">
        <v>161</v>
      </c>
      <c r="C331" s="6"/>
      <c r="D331" s="6">
        <v>1994</v>
      </c>
      <c r="E331" s="6">
        <v>2</v>
      </c>
      <c r="F331" s="32"/>
      <c r="G331" s="6" t="s">
        <v>134</v>
      </c>
      <c r="H331" s="9"/>
      <c r="I331" s="7" t="s">
        <v>11</v>
      </c>
      <c r="J331" s="6" t="s">
        <v>467</v>
      </c>
      <c r="K331" s="15">
        <v>2</v>
      </c>
      <c r="L331" s="7">
        <v>75.46</v>
      </c>
      <c r="M331" s="18">
        <f t="shared" si="13"/>
        <v>326.1034799236857</v>
      </c>
      <c r="N331" s="6" t="s">
        <v>162</v>
      </c>
      <c r="O331" s="6"/>
      <c r="P331" s="6"/>
      <c r="Q331" s="6"/>
    </row>
    <row r="332" spans="1:17" ht="12.75">
      <c r="A332" s="15">
        <v>9</v>
      </c>
      <c r="B332" s="6" t="s">
        <v>59</v>
      </c>
      <c r="C332" s="6"/>
      <c r="D332" s="6">
        <v>1995</v>
      </c>
      <c r="E332" s="6">
        <v>2</v>
      </c>
      <c r="F332" s="32"/>
      <c r="G332" s="6" t="s">
        <v>344</v>
      </c>
      <c r="H332" s="9" t="s">
        <v>57</v>
      </c>
      <c r="I332" s="7" t="s">
        <v>11</v>
      </c>
      <c r="J332" s="6" t="s">
        <v>468</v>
      </c>
      <c r="K332" s="15">
        <v>3</v>
      </c>
      <c r="L332" s="7">
        <v>76.05</v>
      </c>
      <c r="M332" s="18">
        <f t="shared" si="13"/>
        <v>318.57242448180637</v>
      </c>
      <c r="N332" s="6" t="s">
        <v>58</v>
      </c>
      <c r="O332" s="6"/>
      <c r="P332" s="6"/>
      <c r="Q332" s="6"/>
    </row>
    <row r="333" spans="1:17" ht="12.75">
      <c r="A333" s="15">
        <v>10</v>
      </c>
      <c r="B333" s="6" t="s">
        <v>163</v>
      </c>
      <c r="C333" s="6"/>
      <c r="D333" s="6">
        <v>1994</v>
      </c>
      <c r="E333" s="6">
        <v>2</v>
      </c>
      <c r="F333" s="32"/>
      <c r="G333" s="6" t="s">
        <v>343</v>
      </c>
      <c r="H333" s="9"/>
      <c r="I333" s="7" t="s">
        <v>11</v>
      </c>
      <c r="J333" s="6" t="s">
        <v>469</v>
      </c>
      <c r="K333" s="15">
        <v>3</v>
      </c>
      <c r="L333" s="7">
        <v>79.78</v>
      </c>
      <c r="M333" s="18">
        <f t="shared" si="13"/>
        <v>275.9457692687617</v>
      </c>
      <c r="N333" s="6" t="s">
        <v>162</v>
      </c>
      <c r="O333" s="6"/>
      <c r="P333" s="6"/>
      <c r="Q333" s="6"/>
    </row>
    <row r="334" spans="1:17" ht="12.75">
      <c r="A334" s="15">
        <v>11</v>
      </c>
      <c r="B334" s="6" t="s">
        <v>144</v>
      </c>
      <c r="C334" s="6"/>
      <c r="D334" s="6">
        <v>1995</v>
      </c>
      <c r="E334" s="6">
        <v>3</v>
      </c>
      <c r="F334" s="32"/>
      <c r="G334" s="6" t="s">
        <v>343</v>
      </c>
      <c r="H334" s="9"/>
      <c r="I334" s="7" t="s">
        <v>11</v>
      </c>
      <c r="J334" s="6" t="s">
        <v>470</v>
      </c>
      <c r="K334" s="15">
        <v>3</v>
      </c>
      <c r="L334" s="7">
        <v>79.79</v>
      </c>
      <c r="M334" s="18">
        <f t="shared" si="13"/>
        <v>275.8420302588445</v>
      </c>
      <c r="N334" s="6" t="s">
        <v>143</v>
      </c>
      <c r="O334" s="6"/>
      <c r="P334" s="6"/>
      <c r="Q334" s="6"/>
    </row>
    <row r="335" spans="1:17" ht="12.75">
      <c r="A335" s="15">
        <v>12</v>
      </c>
      <c r="B335" s="6" t="s">
        <v>159</v>
      </c>
      <c r="C335" s="6"/>
      <c r="D335" s="6">
        <v>1995</v>
      </c>
      <c r="E335" s="6">
        <v>2</v>
      </c>
      <c r="F335" s="32"/>
      <c r="G335" s="6" t="s">
        <v>134</v>
      </c>
      <c r="H335" s="9"/>
      <c r="I335" s="7" t="s">
        <v>11</v>
      </c>
      <c r="J335" s="6" t="s">
        <v>471</v>
      </c>
      <c r="K335" s="15">
        <v>3</v>
      </c>
      <c r="L335" s="7">
        <v>84.39</v>
      </c>
      <c r="M335" s="18">
        <f t="shared" si="13"/>
        <v>233.1486339599635</v>
      </c>
      <c r="N335" s="6" t="s">
        <v>149</v>
      </c>
      <c r="O335" s="6"/>
      <c r="P335" s="6"/>
      <c r="Q335" s="6"/>
    </row>
    <row r="336" spans="1:17" ht="12.75">
      <c r="A336" s="15">
        <v>13</v>
      </c>
      <c r="B336" s="6" t="s">
        <v>155</v>
      </c>
      <c r="C336" s="6"/>
      <c r="D336" s="6">
        <v>1997</v>
      </c>
      <c r="E336" s="6">
        <v>3</v>
      </c>
      <c r="F336" s="32"/>
      <c r="G336" s="6" t="s">
        <v>343</v>
      </c>
      <c r="H336" s="9"/>
      <c r="I336" s="7" t="s">
        <v>11</v>
      </c>
      <c r="J336" s="6" t="s">
        <v>472</v>
      </c>
      <c r="K336" s="15" t="s">
        <v>252</v>
      </c>
      <c r="L336" s="7">
        <v>86.86</v>
      </c>
      <c r="M336" s="18">
        <f t="shared" si="13"/>
        <v>213.81903284740724</v>
      </c>
      <c r="N336" s="6" t="s">
        <v>149</v>
      </c>
      <c r="O336" s="6"/>
      <c r="P336" s="6"/>
      <c r="Q336" s="6"/>
    </row>
    <row r="337" spans="1:17" ht="12.75">
      <c r="A337" s="15">
        <v>14</v>
      </c>
      <c r="B337" s="6" t="s">
        <v>473</v>
      </c>
      <c r="C337" s="6"/>
      <c r="D337" s="6">
        <v>1997</v>
      </c>
      <c r="E337" s="6"/>
      <c r="F337" s="32"/>
      <c r="G337" s="6" t="s">
        <v>343</v>
      </c>
      <c r="H337" s="9"/>
      <c r="I337" s="7" t="s">
        <v>11</v>
      </c>
      <c r="J337" s="6" t="s">
        <v>474</v>
      </c>
      <c r="K337" s="15" t="s">
        <v>252</v>
      </c>
      <c r="L337" s="7"/>
      <c r="M337" s="11"/>
      <c r="N337" s="6"/>
      <c r="O337" s="6"/>
      <c r="P337" s="6"/>
      <c r="Q337" s="6"/>
    </row>
    <row r="338" spans="1:17" ht="12.75">
      <c r="A338" s="15"/>
      <c r="B338" s="6"/>
      <c r="C338" s="6"/>
      <c r="D338" s="6"/>
      <c r="E338" s="6"/>
      <c r="F338" s="32"/>
      <c r="G338" s="6"/>
      <c r="H338" s="6"/>
      <c r="I338" s="7"/>
      <c r="J338" s="6"/>
      <c r="K338" s="15"/>
      <c r="L338" s="7"/>
      <c r="M338" s="11"/>
      <c r="N338" s="6"/>
      <c r="O338" s="6"/>
      <c r="P338" s="6"/>
      <c r="Q338" s="6"/>
    </row>
    <row r="339" spans="1:17" ht="12.75">
      <c r="A339" s="15"/>
      <c r="B339" s="6"/>
      <c r="C339" s="6"/>
      <c r="D339" s="6"/>
      <c r="E339" s="6"/>
      <c r="F339" s="32"/>
      <c r="G339" s="6"/>
      <c r="H339" s="6"/>
      <c r="I339" s="7"/>
      <c r="J339" s="6"/>
      <c r="K339" s="15"/>
      <c r="L339" s="7"/>
      <c r="M339" s="11"/>
      <c r="N339" s="6"/>
      <c r="O339" s="6"/>
      <c r="P339" s="6"/>
      <c r="Q339" s="6"/>
    </row>
    <row r="340" spans="1:17" ht="12.75">
      <c r="A340" s="15"/>
      <c r="B340" s="6"/>
      <c r="C340" s="6"/>
      <c r="D340" s="17" t="s">
        <v>475</v>
      </c>
      <c r="E340" s="6"/>
      <c r="F340" s="32"/>
      <c r="G340" s="6"/>
      <c r="H340" s="6"/>
      <c r="I340" s="7"/>
      <c r="J340" s="6"/>
      <c r="K340" s="15"/>
      <c r="L340" s="7"/>
      <c r="M340" s="11"/>
      <c r="N340" s="6"/>
      <c r="O340" s="6"/>
      <c r="P340" s="6"/>
      <c r="Q340" s="6"/>
    </row>
    <row r="342" spans="1:22" ht="12.75">
      <c r="A342" s="15">
        <v>1</v>
      </c>
      <c r="B342" s="16" t="s">
        <v>319</v>
      </c>
      <c r="C342" s="6"/>
      <c r="D342" s="6"/>
      <c r="E342" s="6"/>
      <c r="F342" s="32"/>
      <c r="G342" s="6" t="s">
        <v>476</v>
      </c>
      <c r="H342" s="7">
        <v>541.97</v>
      </c>
      <c r="I342" s="24">
        <f>SUM(1000*(418.56/H342)^3)</f>
        <v>460.62491453663426</v>
      </c>
      <c r="J342" s="6">
        <v>922</v>
      </c>
      <c r="K342" s="15"/>
      <c r="L342" s="7"/>
      <c r="T342" s="7">
        <v>556.7</v>
      </c>
      <c r="U342" s="24">
        <v>523.7</v>
      </c>
      <c r="V342" s="8">
        <v>1020</v>
      </c>
    </row>
    <row r="343" spans="1:22" ht="12.75">
      <c r="A343" s="15"/>
      <c r="B343" s="6" t="s">
        <v>81</v>
      </c>
      <c r="C343" s="6"/>
      <c r="D343" s="6">
        <v>95</v>
      </c>
      <c r="E343" s="6" t="s">
        <v>1</v>
      </c>
      <c r="F343" s="32"/>
      <c r="G343" s="6" t="s">
        <v>477</v>
      </c>
      <c r="H343" s="6">
        <v>1</v>
      </c>
      <c r="I343" s="24"/>
      <c r="J343" s="6"/>
      <c r="K343" s="15"/>
      <c r="L343" s="7"/>
      <c r="T343" s="6">
        <v>1</v>
      </c>
      <c r="U343" s="24"/>
      <c r="V343" s="6"/>
    </row>
    <row r="344" spans="1:22" ht="12.75">
      <c r="A344" s="15"/>
      <c r="B344" s="6" t="s">
        <v>177</v>
      </c>
      <c r="C344" s="6"/>
      <c r="D344" s="6">
        <v>96</v>
      </c>
      <c r="E344" s="6">
        <v>1</v>
      </c>
      <c r="F344" s="32"/>
      <c r="G344" s="6"/>
      <c r="H344" s="6"/>
      <c r="I344" s="24"/>
      <c r="J344" s="6"/>
      <c r="K344" s="15"/>
      <c r="L344" s="7"/>
      <c r="T344" s="6"/>
      <c r="U344" s="24"/>
      <c r="V344" s="6"/>
    </row>
    <row r="345" spans="1:22" ht="12.75">
      <c r="A345" s="15"/>
      <c r="B345" s="6" t="s">
        <v>84</v>
      </c>
      <c r="C345" s="6"/>
      <c r="D345" s="6">
        <v>94</v>
      </c>
      <c r="E345" s="6" t="s">
        <v>1</v>
      </c>
      <c r="F345" s="32"/>
      <c r="G345" s="6"/>
      <c r="H345" s="6"/>
      <c r="I345" s="24"/>
      <c r="J345" s="6"/>
      <c r="K345" s="15"/>
      <c r="L345" s="7"/>
      <c r="T345" s="6"/>
      <c r="U345" s="24"/>
      <c r="V345" s="6"/>
    </row>
    <row r="346" spans="1:22" ht="12.75">
      <c r="A346" s="15"/>
      <c r="B346" s="6" t="s">
        <v>175</v>
      </c>
      <c r="C346" s="6"/>
      <c r="D346" s="6">
        <v>96</v>
      </c>
      <c r="E346" s="6">
        <v>1</v>
      </c>
      <c r="F346" s="32"/>
      <c r="G346" s="6"/>
      <c r="H346" s="6"/>
      <c r="I346" s="24"/>
      <c r="J346" s="6"/>
      <c r="K346" s="15"/>
      <c r="L346" s="7"/>
      <c r="T346" s="6"/>
      <c r="U346" s="24"/>
      <c r="V346" s="6"/>
    </row>
    <row r="347" spans="1:17" ht="12.75">
      <c r="A347" s="15">
        <v>2</v>
      </c>
      <c r="B347" s="16" t="s">
        <v>612</v>
      </c>
      <c r="C347" s="6"/>
      <c r="D347" s="6"/>
      <c r="E347" s="6"/>
      <c r="F347" s="32"/>
      <c r="G347" s="6" t="s">
        <v>614</v>
      </c>
      <c r="K347" s="15"/>
      <c r="L347" s="7"/>
      <c r="M347" s="11"/>
      <c r="N347" s="6"/>
      <c r="O347" s="6"/>
      <c r="P347" s="6"/>
      <c r="Q347" s="6"/>
    </row>
    <row r="348" spans="1:17" ht="12.75">
      <c r="A348" s="15"/>
      <c r="B348" s="6" t="s">
        <v>13</v>
      </c>
      <c r="C348" s="6"/>
      <c r="D348" s="6">
        <v>95</v>
      </c>
      <c r="E348" s="6">
        <v>1</v>
      </c>
      <c r="F348" s="32"/>
      <c r="G348" s="6" t="s">
        <v>638</v>
      </c>
      <c r="H348">
        <v>1</v>
      </c>
      <c r="J348">
        <v>850</v>
      </c>
      <c r="K348" s="15"/>
      <c r="L348" s="7"/>
      <c r="M348" s="11"/>
      <c r="N348" s="6"/>
      <c r="O348" s="6"/>
      <c r="P348" s="6"/>
      <c r="Q348" s="6"/>
    </row>
    <row r="349" spans="1:17" ht="12.75">
      <c r="A349" s="15"/>
      <c r="B349" s="6" t="s">
        <v>70</v>
      </c>
      <c r="C349" s="6"/>
      <c r="D349" s="6">
        <v>96</v>
      </c>
      <c r="E349" s="6" t="s">
        <v>1</v>
      </c>
      <c r="F349" s="32"/>
      <c r="G349" s="6"/>
      <c r="K349" s="15"/>
      <c r="L349" s="7"/>
      <c r="M349" s="11"/>
      <c r="N349" s="6"/>
      <c r="O349" s="6"/>
      <c r="P349" s="6"/>
      <c r="Q349" s="6"/>
    </row>
    <row r="350" spans="1:17" ht="12.75">
      <c r="A350" s="15"/>
      <c r="B350" s="6" t="s">
        <v>116</v>
      </c>
      <c r="C350" s="6"/>
      <c r="D350" s="6">
        <v>94</v>
      </c>
      <c r="E350" s="6">
        <v>1</v>
      </c>
      <c r="F350" s="32"/>
      <c r="G350" s="6"/>
      <c r="K350" s="15"/>
      <c r="L350" s="7"/>
      <c r="M350" s="11"/>
      <c r="N350" s="6"/>
      <c r="O350" s="6"/>
      <c r="P350" s="6"/>
      <c r="Q350" s="6"/>
    </row>
    <row r="351" spans="1:17" ht="12.75">
      <c r="A351" s="15"/>
      <c r="B351" s="6" t="s">
        <v>122</v>
      </c>
      <c r="C351" s="6"/>
      <c r="D351" s="6">
        <v>96</v>
      </c>
      <c r="E351" s="6" t="s">
        <v>1</v>
      </c>
      <c r="F351" s="32"/>
      <c r="G351" s="6"/>
      <c r="K351" s="15"/>
      <c r="L351" s="7"/>
      <c r="M351" s="11"/>
      <c r="N351" s="6"/>
      <c r="O351" s="6"/>
      <c r="P351" s="6"/>
      <c r="Q351" s="6"/>
    </row>
    <row r="352" spans="1:17" ht="12.75">
      <c r="A352" s="15">
        <v>3</v>
      </c>
      <c r="B352" s="16" t="s">
        <v>56</v>
      </c>
      <c r="C352" s="6"/>
      <c r="D352" s="6"/>
      <c r="E352" s="6"/>
      <c r="F352" s="32"/>
      <c r="G352" s="6" t="s">
        <v>478</v>
      </c>
      <c r="H352" s="7">
        <v>567.84</v>
      </c>
      <c r="I352" s="24">
        <f>SUM(1000*(418.56/H352)^3)</f>
        <v>400.4932685589036</v>
      </c>
      <c r="J352" s="6">
        <v>800</v>
      </c>
      <c r="K352" s="15"/>
      <c r="L352" s="7"/>
      <c r="M352" s="11"/>
      <c r="N352" s="6"/>
      <c r="O352" s="6"/>
      <c r="P352" s="6"/>
      <c r="Q352" s="6"/>
    </row>
    <row r="353" spans="1:17" ht="12.75">
      <c r="A353" s="15"/>
      <c r="B353" s="6" t="s">
        <v>77</v>
      </c>
      <c r="C353" s="6"/>
      <c r="D353" s="6">
        <v>94</v>
      </c>
      <c r="E353" s="6">
        <v>1</v>
      </c>
      <c r="F353" s="32"/>
      <c r="G353" s="6" t="s">
        <v>479</v>
      </c>
      <c r="H353" s="6">
        <v>1</v>
      </c>
      <c r="I353" s="24"/>
      <c r="J353" s="6"/>
      <c r="K353" s="15"/>
      <c r="L353" s="7"/>
      <c r="M353" s="11"/>
      <c r="N353" s="6"/>
      <c r="O353" s="6"/>
      <c r="P353" s="6"/>
      <c r="Q353" s="6"/>
    </row>
    <row r="354" spans="1:17" ht="12.75">
      <c r="A354" s="15"/>
      <c r="B354" s="6" t="s">
        <v>65</v>
      </c>
      <c r="C354" s="6"/>
      <c r="D354" s="6">
        <v>97</v>
      </c>
      <c r="E354" s="6"/>
      <c r="F354" s="32"/>
      <c r="G354" s="6"/>
      <c r="H354" s="6"/>
      <c r="I354" s="24"/>
      <c r="J354" s="6"/>
      <c r="K354" s="15"/>
      <c r="L354" s="7"/>
      <c r="M354" s="11"/>
      <c r="N354" s="6"/>
      <c r="O354" s="6"/>
      <c r="P354" s="6"/>
      <c r="Q354" s="6"/>
    </row>
    <row r="355" spans="1:17" ht="12.75">
      <c r="A355" s="15"/>
      <c r="B355" s="6" t="s">
        <v>61</v>
      </c>
      <c r="C355" s="6"/>
      <c r="D355" s="6">
        <v>94</v>
      </c>
      <c r="E355" s="6"/>
      <c r="F355" s="32"/>
      <c r="G355" s="6"/>
      <c r="H355" s="6"/>
      <c r="I355" s="24"/>
      <c r="J355" s="6"/>
      <c r="K355" s="15"/>
      <c r="L355" s="7"/>
      <c r="M355" s="11"/>
      <c r="N355" s="6"/>
      <c r="O355" s="6"/>
      <c r="P355" s="6"/>
      <c r="Q355" s="6"/>
    </row>
    <row r="356" spans="1:17" ht="12.75">
      <c r="A356" s="15"/>
      <c r="B356" s="6" t="s">
        <v>80</v>
      </c>
      <c r="C356" s="6"/>
      <c r="D356" s="6">
        <v>97</v>
      </c>
      <c r="E356" s="6"/>
      <c r="F356" s="32"/>
      <c r="G356" s="6"/>
      <c r="H356" s="6"/>
      <c r="I356" s="24"/>
      <c r="J356" s="6"/>
      <c r="K356" s="15"/>
      <c r="L356" s="7"/>
      <c r="M356" s="11"/>
      <c r="N356" s="6"/>
      <c r="O356" s="6"/>
      <c r="P356" s="6"/>
      <c r="Q356" s="6"/>
    </row>
    <row r="357" spans="1:17" ht="12.75">
      <c r="A357" s="15">
        <v>4</v>
      </c>
      <c r="B357" s="16" t="s">
        <v>40</v>
      </c>
      <c r="C357" s="6"/>
      <c r="D357" s="6"/>
      <c r="E357" s="6"/>
      <c r="F357" s="32"/>
      <c r="G357" s="6" t="s">
        <v>480</v>
      </c>
      <c r="H357" s="7">
        <v>572.15</v>
      </c>
      <c r="I357" s="24">
        <f>SUM(1000*(418.56/H357)^3)</f>
        <v>391.51054157165265</v>
      </c>
      <c r="J357" s="6">
        <v>784</v>
      </c>
      <c r="K357" s="15"/>
      <c r="L357" s="7"/>
      <c r="M357" s="11"/>
      <c r="N357" s="6"/>
      <c r="O357" s="6"/>
      <c r="P357" s="6"/>
      <c r="Q357" s="6"/>
    </row>
    <row r="358" spans="1:17" ht="12.75">
      <c r="A358" s="15"/>
      <c r="B358" s="6" t="s">
        <v>43</v>
      </c>
      <c r="C358" s="6"/>
      <c r="D358" s="6">
        <v>94</v>
      </c>
      <c r="E358" s="6"/>
      <c r="F358" s="32"/>
      <c r="G358" s="6" t="s">
        <v>481</v>
      </c>
      <c r="H358" s="6">
        <v>2</v>
      </c>
      <c r="I358" s="24"/>
      <c r="J358" s="6"/>
      <c r="K358" s="15"/>
      <c r="L358" s="7"/>
      <c r="M358" s="11"/>
      <c r="N358" s="6"/>
      <c r="O358" s="6"/>
      <c r="P358" s="6"/>
      <c r="Q358" s="6"/>
    </row>
    <row r="359" spans="1:17" ht="12.75">
      <c r="A359" s="15">
        <v>5</v>
      </c>
      <c r="B359" s="16" t="s">
        <v>120</v>
      </c>
      <c r="C359" s="6"/>
      <c r="D359" s="6"/>
      <c r="E359" s="6"/>
      <c r="F359" s="32"/>
      <c r="G359" s="6" t="s">
        <v>482</v>
      </c>
      <c r="H359" s="7">
        <v>582.32</v>
      </c>
      <c r="I359" s="24">
        <f>SUM(1000*(418.56/H359)^3)</f>
        <v>371.35395004242423</v>
      </c>
      <c r="J359" s="6">
        <v>742</v>
      </c>
      <c r="K359" s="15"/>
      <c r="L359" s="7"/>
      <c r="M359" s="11"/>
      <c r="N359" s="6"/>
      <c r="O359" s="6"/>
      <c r="P359" s="6"/>
      <c r="Q359" s="6"/>
    </row>
    <row r="360" spans="1:17" ht="12.75">
      <c r="A360" s="15"/>
      <c r="B360" s="6" t="s">
        <v>132</v>
      </c>
      <c r="C360" s="6"/>
      <c r="D360" s="6">
        <v>95</v>
      </c>
      <c r="E360" s="6"/>
      <c r="F360" s="32"/>
      <c r="G360" s="6" t="s">
        <v>483</v>
      </c>
      <c r="H360" s="6">
        <v>2</v>
      </c>
      <c r="I360" s="24"/>
      <c r="J360" s="6"/>
      <c r="K360" s="15"/>
      <c r="L360" s="7"/>
      <c r="M360" s="11"/>
      <c r="N360" s="6"/>
      <c r="O360" s="6"/>
      <c r="P360" s="6"/>
      <c r="Q360" s="6"/>
    </row>
    <row r="361" spans="1:17" ht="12.75">
      <c r="A361" s="15">
        <v>6</v>
      </c>
      <c r="B361" s="16" t="s">
        <v>106</v>
      </c>
      <c r="C361" s="6"/>
      <c r="D361" s="6"/>
      <c r="E361" s="6"/>
      <c r="F361" s="32"/>
      <c r="G361" s="6" t="s">
        <v>484</v>
      </c>
      <c r="H361" s="7">
        <v>594.22</v>
      </c>
      <c r="I361" s="24">
        <f>SUM(1000*(418.56/H361)^3)</f>
        <v>349.48727853850824</v>
      </c>
      <c r="J361" s="6">
        <v>698</v>
      </c>
      <c r="K361" s="15"/>
      <c r="L361" s="7"/>
      <c r="M361" s="11"/>
      <c r="N361" s="6"/>
      <c r="O361" s="6"/>
      <c r="P361" s="6"/>
      <c r="Q361" s="6"/>
    </row>
    <row r="362" spans="1:17" ht="12.75">
      <c r="A362" s="15"/>
      <c r="B362" s="6" t="s">
        <v>113</v>
      </c>
      <c r="C362" s="6"/>
      <c r="D362" s="6">
        <v>95</v>
      </c>
      <c r="E362" s="6"/>
      <c r="F362" s="32"/>
      <c r="G362" s="6" t="s">
        <v>619</v>
      </c>
      <c r="H362" s="6">
        <v>2</v>
      </c>
      <c r="I362" s="24"/>
      <c r="J362" s="6"/>
      <c r="K362" s="15"/>
      <c r="L362" s="7"/>
      <c r="M362" s="11"/>
      <c r="N362" s="6"/>
      <c r="O362" s="6"/>
      <c r="P362" s="6"/>
      <c r="Q362" s="6"/>
    </row>
    <row r="363" spans="1:17" ht="12.75">
      <c r="A363" s="15">
        <v>7</v>
      </c>
      <c r="B363" s="16" t="s">
        <v>311</v>
      </c>
      <c r="C363" s="6"/>
      <c r="D363" s="6"/>
      <c r="E363" s="6"/>
      <c r="F363" s="32"/>
      <c r="G363" s="6" t="s">
        <v>485</v>
      </c>
      <c r="H363" s="7">
        <v>598.54</v>
      </c>
      <c r="I363" s="24">
        <f>SUM(1000*(418.56/H363)^3)</f>
        <v>341.97442580584584</v>
      </c>
      <c r="J363" s="6">
        <v>684</v>
      </c>
      <c r="K363" s="15"/>
      <c r="L363" s="7"/>
      <c r="M363" s="11"/>
      <c r="N363" s="6"/>
      <c r="O363" s="6"/>
      <c r="P363" s="6"/>
      <c r="Q363" s="6"/>
    </row>
    <row r="364" spans="1:17" ht="12.75">
      <c r="A364" s="15"/>
      <c r="B364" s="6" t="s">
        <v>93</v>
      </c>
      <c r="C364" s="6"/>
      <c r="D364" s="6">
        <v>95</v>
      </c>
      <c r="E364" s="6"/>
      <c r="F364" s="32"/>
      <c r="G364" s="6" t="s">
        <v>486</v>
      </c>
      <c r="H364" s="6">
        <v>2</v>
      </c>
      <c r="I364" s="24"/>
      <c r="J364" s="6"/>
      <c r="K364" s="15"/>
      <c r="L364" s="7"/>
      <c r="M364" s="11"/>
      <c r="N364" s="6"/>
      <c r="O364" s="6"/>
      <c r="P364" s="6"/>
      <c r="Q364" s="6"/>
    </row>
    <row r="365" spans="1:17" ht="12.75">
      <c r="A365" s="15">
        <v>8</v>
      </c>
      <c r="B365" s="16" t="s">
        <v>134</v>
      </c>
      <c r="C365" s="6"/>
      <c r="D365" s="6"/>
      <c r="E365" s="6"/>
      <c r="F365" s="32"/>
      <c r="G365" s="6" t="s">
        <v>487</v>
      </c>
      <c r="H365" s="7">
        <v>609.02</v>
      </c>
      <c r="I365" s="24">
        <f>SUM(1000*(418.56/H365)^3)</f>
        <v>324.6224133353664</v>
      </c>
      <c r="J365" s="6">
        <v>650</v>
      </c>
      <c r="K365" s="15"/>
      <c r="L365" s="7"/>
      <c r="M365" s="11"/>
      <c r="N365" s="6"/>
      <c r="O365" s="6"/>
      <c r="P365" s="6"/>
      <c r="Q365" s="6"/>
    </row>
    <row r="366" spans="1:17" ht="12.75">
      <c r="A366" s="15"/>
      <c r="B366" s="6" t="s">
        <v>148</v>
      </c>
      <c r="C366" s="6"/>
      <c r="D366" s="6">
        <v>94</v>
      </c>
      <c r="E366" s="6"/>
      <c r="F366" s="32"/>
      <c r="G366" s="6" t="s">
        <v>488</v>
      </c>
      <c r="H366" s="6">
        <v>2</v>
      </c>
      <c r="I366" s="7"/>
      <c r="J366" s="6"/>
      <c r="K366" s="15"/>
      <c r="L366" s="7"/>
      <c r="M366" s="11"/>
      <c r="N366" s="6"/>
      <c r="O366" s="6"/>
      <c r="P366" s="6"/>
      <c r="Q366" s="6"/>
    </row>
    <row r="367" spans="1:17" ht="12.75">
      <c r="A367" s="15"/>
      <c r="B367" s="6"/>
      <c r="C367" s="6"/>
      <c r="D367" s="6"/>
      <c r="E367" s="6"/>
      <c r="F367" s="32"/>
      <c r="G367" s="6"/>
      <c r="H367" s="6"/>
      <c r="I367" s="7"/>
      <c r="J367" s="6"/>
      <c r="K367" s="15"/>
      <c r="L367" s="7"/>
      <c r="M367" s="11"/>
      <c r="N367" s="6"/>
      <c r="O367" s="6"/>
      <c r="P367" s="6"/>
      <c r="Q367" s="6"/>
    </row>
    <row r="369" spans="5:13" ht="12.75">
      <c r="E369" s="1" t="s">
        <v>194</v>
      </c>
      <c r="G369" s="5"/>
      <c r="I369" s="5"/>
      <c r="K369" s="25"/>
      <c r="L369" s="5"/>
      <c r="M369" s="2"/>
    </row>
    <row r="371" spans="5:13" ht="12.75">
      <c r="E371" s="4" t="s">
        <v>195</v>
      </c>
      <c r="G371" s="5"/>
      <c r="I371" s="5"/>
      <c r="K371" s="25"/>
      <c r="L371" s="5"/>
      <c r="M371" s="2"/>
    </row>
    <row r="372" spans="1:17" ht="12.75">
      <c r="A372" s="15">
        <v>1</v>
      </c>
      <c r="B372" s="6" t="s">
        <v>70</v>
      </c>
      <c r="C372" s="6"/>
      <c r="D372" s="6">
        <v>1996</v>
      </c>
      <c r="E372" s="6" t="s">
        <v>1</v>
      </c>
      <c r="F372" s="32"/>
      <c r="G372" s="9" t="s">
        <v>2</v>
      </c>
      <c r="H372" s="9" t="s">
        <v>608</v>
      </c>
      <c r="I372" s="7" t="s">
        <v>12</v>
      </c>
      <c r="J372" s="10">
        <v>27.93</v>
      </c>
      <c r="K372" s="15" t="s">
        <v>1</v>
      </c>
      <c r="L372" s="7">
        <v>27.93</v>
      </c>
      <c r="M372" s="18">
        <f aca="true" t="shared" si="14" ref="M372:M389">SUM(1000*(23.73/L372)^3)</f>
        <v>613.3105107162728</v>
      </c>
      <c r="N372" s="6" t="s">
        <v>71</v>
      </c>
      <c r="O372" s="6"/>
      <c r="P372" s="6"/>
      <c r="Q372" s="6"/>
    </row>
    <row r="373" spans="1:17" ht="12.75">
      <c r="A373" s="15">
        <v>2</v>
      </c>
      <c r="B373" s="6" t="s">
        <v>175</v>
      </c>
      <c r="C373" s="6"/>
      <c r="D373" s="6">
        <v>1996</v>
      </c>
      <c r="E373" s="6">
        <v>1</v>
      </c>
      <c r="F373" s="32"/>
      <c r="G373" s="9" t="s">
        <v>2</v>
      </c>
      <c r="H373" s="9" t="s">
        <v>82</v>
      </c>
      <c r="I373" s="7" t="s">
        <v>12</v>
      </c>
      <c r="J373" s="6">
        <v>29.62</v>
      </c>
      <c r="K373" s="15">
        <v>1</v>
      </c>
      <c r="L373" s="7">
        <v>29.62</v>
      </c>
      <c r="M373" s="18">
        <f>SUM(1000*(23.73/L373)^3)</f>
        <v>514.2070800553823</v>
      </c>
      <c r="N373" s="6" t="s">
        <v>176</v>
      </c>
      <c r="O373" s="6"/>
      <c r="Q373" s="6"/>
    </row>
    <row r="374" spans="1:17" ht="12.75">
      <c r="A374" s="15">
        <v>3</v>
      </c>
      <c r="B374" s="6" t="s">
        <v>20</v>
      </c>
      <c r="C374" s="6"/>
      <c r="D374" s="6">
        <v>1996</v>
      </c>
      <c r="E374" s="6">
        <v>1</v>
      </c>
      <c r="F374" s="32"/>
      <c r="G374" s="9" t="s">
        <v>2</v>
      </c>
      <c r="H374" s="9" t="s">
        <v>608</v>
      </c>
      <c r="I374" s="7" t="s">
        <v>12</v>
      </c>
      <c r="J374" s="6">
        <v>29.63</v>
      </c>
      <c r="K374" s="15">
        <v>1</v>
      </c>
      <c r="L374" s="7">
        <v>28.63</v>
      </c>
      <c r="M374" s="18">
        <v>514</v>
      </c>
      <c r="N374" s="6" t="s">
        <v>19</v>
      </c>
      <c r="O374" s="6"/>
      <c r="P374" s="6"/>
      <c r="Q374" s="6"/>
    </row>
    <row r="375" spans="1:17" ht="12.75">
      <c r="A375" s="15">
        <v>4</v>
      </c>
      <c r="B375" s="6" t="s">
        <v>68</v>
      </c>
      <c r="C375" s="6"/>
      <c r="D375" s="6">
        <v>1996</v>
      </c>
      <c r="E375" s="6">
        <v>1</v>
      </c>
      <c r="F375" s="32"/>
      <c r="G375" s="9" t="s">
        <v>2</v>
      </c>
      <c r="H375" s="9" t="s">
        <v>32</v>
      </c>
      <c r="I375" s="7" t="s">
        <v>12</v>
      </c>
      <c r="J375" s="6">
        <v>30.1</v>
      </c>
      <c r="K375" s="15">
        <v>2</v>
      </c>
      <c r="L375" s="7">
        <v>30.1</v>
      </c>
      <c r="M375" s="18">
        <f t="shared" si="14"/>
        <v>489.9973461456225</v>
      </c>
      <c r="N375" s="6" t="s">
        <v>69</v>
      </c>
      <c r="O375" s="6"/>
      <c r="P375" s="6"/>
      <c r="Q375" s="6"/>
    </row>
    <row r="376" spans="1:17" ht="12.75">
      <c r="A376" s="15">
        <v>5</v>
      </c>
      <c r="B376" s="6" t="s">
        <v>178</v>
      </c>
      <c r="C376" s="6"/>
      <c r="D376" s="6">
        <v>1996</v>
      </c>
      <c r="E376" s="6">
        <v>2</v>
      </c>
      <c r="F376" s="32"/>
      <c r="G376" s="9" t="s">
        <v>2</v>
      </c>
      <c r="H376" s="9" t="s">
        <v>82</v>
      </c>
      <c r="I376" s="7" t="s">
        <v>12</v>
      </c>
      <c r="J376" s="6">
        <v>30.45</v>
      </c>
      <c r="K376" s="15">
        <v>2</v>
      </c>
      <c r="L376" s="7">
        <v>30.45</v>
      </c>
      <c r="M376" s="18">
        <f t="shared" si="14"/>
        <v>473.2943540120546</v>
      </c>
      <c r="N376" s="6" t="s">
        <v>176</v>
      </c>
      <c r="O376" s="6"/>
      <c r="P376" s="6"/>
      <c r="Q376" s="6"/>
    </row>
    <row r="377" spans="1:17" ht="12.75">
      <c r="A377" s="15">
        <v>6</v>
      </c>
      <c r="B377" s="6" t="s">
        <v>177</v>
      </c>
      <c r="C377" s="6"/>
      <c r="D377" s="6">
        <v>1996</v>
      </c>
      <c r="E377" s="6">
        <v>1</v>
      </c>
      <c r="F377" s="32"/>
      <c r="G377" s="9" t="s">
        <v>2</v>
      </c>
      <c r="H377" s="9" t="s">
        <v>82</v>
      </c>
      <c r="I377" s="7" t="s">
        <v>12</v>
      </c>
      <c r="J377" s="6">
        <v>30.91</v>
      </c>
      <c r="K377" s="15">
        <v>2</v>
      </c>
      <c r="L377" s="7">
        <v>30.91</v>
      </c>
      <c r="M377" s="18">
        <f t="shared" si="14"/>
        <v>452.4766781867997</v>
      </c>
      <c r="N377" s="6" t="s">
        <v>176</v>
      </c>
      <c r="O377" s="6"/>
      <c r="P377" s="6"/>
      <c r="Q377" s="6"/>
    </row>
    <row r="378" spans="1:17" ht="12.75">
      <c r="A378" s="15">
        <v>7</v>
      </c>
      <c r="B378" s="6" t="s">
        <v>125</v>
      </c>
      <c r="C378" s="6"/>
      <c r="D378" s="6">
        <v>1996</v>
      </c>
      <c r="E378" s="6">
        <v>2</v>
      </c>
      <c r="F378" s="32"/>
      <c r="G378" s="9" t="s">
        <v>120</v>
      </c>
      <c r="H378" s="9"/>
      <c r="I378" s="7" t="s">
        <v>12</v>
      </c>
      <c r="J378" s="6">
        <v>31.31</v>
      </c>
      <c r="K378" s="15">
        <v>2</v>
      </c>
      <c r="L378" s="7">
        <v>31.31</v>
      </c>
      <c r="M378" s="18">
        <f t="shared" si="14"/>
        <v>435.3554763175857</v>
      </c>
      <c r="N378" s="6" t="s">
        <v>121</v>
      </c>
      <c r="O378" s="6"/>
      <c r="P378" s="6"/>
      <c r="Q378" s="6"/>
    </row>
    <row r="379" spans="1:17" ht="12.75">
      <c r="A379" s="15">
        <v>8</v>
      </c>
      <c r="B379" s="6" t="s">
        <v>105</v>
      </c>
      <c r="C379" s="6"/>
      <c r="D379" s="6">
        <v>1997</v>
      </c>
      <c r="E379" s="6">
        <v>2</v>
      </c>
      <c r="F379" s="32"/>
      <c r="G379" s="9" t="s">
        <v>106</v>
      </c>
      <c r="H379" s="9" t="s">
        <v>107</v>
      </c>
      <c r="I379" s="7" t="s">
        <v>12</v>
      </c>
      <c r="J379" s="6">
        <v>31.92</v>
      </c>
      <c r="K379" s="15">
        <v>2</v>
      </c>
      <c r="L379" s="7">
        <v>31.92</v>
      </c>
      <c r="M379" s="18">
        <f t="shared" si="14"/>
        <v>410.870127296253</v>
      </c>
      <c r="N379" s="6" t="s">
        <v>108</v>
      </c>
      <c r="O379" s="6"/>
      <c r="P379" s="6"/>
      <c r="Q379" s="6"/>
    </row>
    <row r="380" spans="1:17" ht="12.75">
      <c r="A380" s="15">
        <v>9</v>
      </c>
      <c r="B380" s="6" t="s">
        <v>109</v>
      </c>
      <c r="C380" s="6"/>
      <c r="D380" s="6">
        <v>1996</v>
      </c>
      <c r="E380" s="6">
        <v>2</v>
      </c>
      <c r="F380" s="32"/>
      <c r="G380" s="9" t="s">
        <v>106</v>
      </c>
      <c r="H380" s="9" t="s">
        <v>107</v>
      </c>
      <c r="I380" s="7" t="s">
        <v>12</v>
      </c>
      <c r="J380" s="6">
        <v>31.93</v>
      </c>
      <c r="K380" s="15">
        <v>2</v>
      </c>
      <c r="L380" s="7">
        <v>31.93</v>
      </c>
      <c r="M380" s="18">
        <f t="shared" si="14"/>
        <v>410.4842129877682</v>
      </c>
      <c r="N380" s="6" t="s">
        <v>110</v>
      </c>
      <c r="O380" s="6"/>
      <c r="P380" s="6"/>
      <c r="Q380" s="6"/>
    </row>
    <row r="381" spans="1:17" ht="12.75">
      <c r="A381" s="15">
        <v>9</v>
      </c>
      <c r="B381" s="6" t="s">
        <v>65</v>
      </c>
      <c r="C381" s="6"/>
      <c r="D381" s="6">
        <v>1997</v>
      </c>
      <c r="E381" s="6">
        <v>2</v>
      </c>
      <c r="F381" s="32"/>
      <c r="G381" s="9" t="s">
        <v>56</v>
      </c>
      <c r="H381" s="9" t="s">
        <v>57</v>
      </c>
      <c r="I381" s="7" t="s">
        <v>12</v>
      </c>
      <c r="J381" s="6">
        <v>31.93</v>
      </c>
      <c r="K381" s="15">
        <v>2</v>
      </c>
      <c r="L381" s="7">
        <v>31.93</v>
      </c>
      <c r="M381" s="18">
        <f t="shared" si="14"/>
        <v>410.4842129877682</v>
      </c>
      <c r="N381" s="6" t="s">
        <v>58</v>
      </c>
      <c r="O381" s="6"/>
      <c r="P381" s="6"/>
      <c r="Q381" s="6"/>
    </row>
    <row r="382" spans="1:17" ht="12.75">
      <c r="A382" s="15">
        <v>11</v>
      </c>
      <c r="B382" s="6" t="s">
        <v>21</v>
      </c>
      <c r="C382" s="6"/>
      <c r="D382" s="6">
        <v>1997</v>
      </c>
      <c r="E382" s="6">
        <v>2</v>
      </c>
      <c r="F382" s="32"/>
      <c r="G382" s="9" t="s">
        <v>2</v>
      </c>
      <c r="H382" s="9"/>
      <c r="I382" s="7" t="s">
        <v>12</v>
      </c>
      <c r="J382" s="6">
        <v>31.96</v>
      </c>
      <c r="K382" s="15">
        <v>2</v>
      </c>
      <c r="L382" s="7">
        <v>31.96</v>
      </c>
      <c r="M382" s="18">
        <f t="shared" si="14"/>
        <v>409.32936592686667</v>
      </c>
      <c r="N382" s="6" t="s">
        <v>22</v>
      </c>
      <c r="O382" s="6"/>
      <c r="P382" s="6"/>
      <c r="Q382" s="6"/>
    </row>
    <row r="383" spans="1:17" ht="12.75">
      <c r="A383" s="15">
        <v>12</v>
      </c>
      <c r="B383" s="6" t="s">
        <v>35</v>
      </c>
      <c r="C383" s="6"/>
      <c r="D383" s="6">
        <v>1997</v>
      </c>
      <c r="E383" s="6">
        <v>2</v>
      </c>
      <c r="F383" s="32"/>
      <c r="G383" s="9" t="s">
        <v>2</v>
      </c>
      <c r="H383" s="9" t="s">
        <v>32</v>
      </c>
      <c r="I383" s="7" t="s">
        <v>12</v>
      </c>
      <c r="J383" s="6">
        <v>32.78</v>
      </c>
      <c r="K383" s="15">
        <v>2</v>
      </c>
      <c r="L383" s="7">
        <v>32.78</v>
      </c>
      <c r="M383" s="18">
        <f t="shared" si="14"/>
        <v>379.3729546296102</v>
      </c>
      <c r="N383" s="6" t="s">
        <v>33</v>
      </c>
      <c r="O383" s="6"/>
      <c r="P383" s="6"/>
      <c r="Q383" s="6"/>
    </row>
    <row r="384" spans="1:17" ht="12.75">
      <c r="A384" s="15">
        <v>13</v>
      </c>
      <c r="B384" s="6" t="s">
        <v>111</v>
      </c>
      <c r="C384" s="6"/>
      <c r="D384" s="6">
        <v>1997</v>
      </c>
      <c r="E384" s="6">
        <v>2</v>
      </c>
      <c r="F384" s="32"/>
      <c r="G384" s="9" t="s">
        <v>106</v>
      </c>
      <c r="H384" s="9" t="s">
        <v>107</v>
      </c>
      <c r="I384" s="7" t="s">
        <v>12</v>
      </c>
      <c r="J384" s="6">
        <v>33.17</v>
      </c>
      <c r="K384" s="15">
        <v>3</v>
      </c>
      <c r="L384" s="7">
        <v>33.17</v>
      </c>
      <c r="M384" s="18">
        <f t="shared" si="14"/>
        <v>366.1481128462306</v>
      </c>
      <c r="N384" s="6" t="s">
        <v>110</v>
      </c>
      <c r="O384" s="6"/>
      <c r="P384" s="6"/>
      <c r="Q384" s="6"/>
    </row>
    <row r="385" spans="1:17" ht="12.75">
      <c r="A385" s="15">
        <v>14</v>
      </c>
      <c r="B385" s="6" t="s">
        <v>74</v>
      </c>
      <c r="C385" s="6"/>
      <c r="D385" s="6">
        <v>1997</v>
      </c>
      <c r="E385" s="6">
        <v>3</v>
      </c>
      <c r="F385" s="32"/>
      <c r="G385" s="9" t="s">
        <v>2</v>
      </c>
      <c r="H385" s="9" t="s">
        <v>3</v>
      </c>
      <c r="I385" s="7" t="s">
        <v>12</v>
      </c>
      <c r="J385" s="6">
        <v>33.53</v>
      </c>
      <c r="K385" s="15">
        <v>3</v>
      </c>
      <c r="L385" s="7">
        <v>33.53</v>
      </c>
      <c r="M385" s="18">
        <f t="shared" si="14"/>
        <v>354.48066713181345</v>
      </c>
      <c r="N385" s="6" t="s">
        <v>71</v>
      </c>
      <c r="O385" s="6"/>
      <c r="P385" s="6"/>
      <c r="Q385" s="6"/>
    </row>
    <row r="386" spans="1:17" ht="12.75">
      <c r="A386" s="15">
        <v>15</v>
      </c>
      <c r="B386" s="6" t="s">
        <v>152</v>
      </c>
      <c r="C386" s="6"/>
      <c r="D386" s="6">
        <v>1996</v>
      </c>
      <c r="E386" s="6">
        <v>3</v>
      </c>
      <c r="F386" s="32"/>
      <c r="G386" s="9" t="s">
        <v>134</v>
      </c>
      <c r="H386" s="9"/>
      <c r="I386" s="7" t="s">
        <v>12</v>
      </c>
      <c r="J386" s="6">
        <v>33.56</v>
      </c>
      <c r="K386" s="15">
        <v>3</v>
      </c>
      <c r="L386" s="7">
        <v>33.56</v>
      </c>
      <c r="M386" s="18">
        <f t="shared" si="14"/>
        <v>353.5308831766591</v>
      </c>
      <c r="N386" s="6" t="s">
        <v>151</v>
      </c>
      <c r="O386" s="6"/>
      <c r="P386" s="6"/>
      <c r="Q386" s="6"/>
    </row>
    <row r="387" spans="1:17" ht="12.75">
      <c r="A387" s="15">
        <v>16</v>
      </c>
      <c r="B387" s="6" t="s">
        <v>36</v>
      </c>
      <c r="C387" s="6"/>
      <c r="D387" s="6">
        <v>1996</v>
      </c>
      <c r="E387" s="6">
        <v>3</v>
      </c>
      <c r="F387" s="32"/>
      <c r="G387" s="9" t="s">
        <v>2</v>
      </c>
      <c r="H387" s="9" t="s">
        <v>32</v>
      </c>
      <c r="I387" s="7" t="s">
        <v>12</v>
      </c>
      <c r="J387" s="6">
        <v>34.68</v>
      </c>
      <c r="K387" s="15">
        <v>3</v>
      </c>
      <c r="L387" s="7">
        <v>34.68</v>
      </c>
      <c r="M387" s="18">
        <f t="shared" si="14"/>
        <v>320.3730296690193</v>
      </c>
      <c r="N387" s="6" t="s">
        <v>33</v>
      </c>
      <c r="O387" s="6"/>
      <c r="P387" s="6"/>
      <c r="Q387" s="6"/>
    </row>
    <row r="388" spans="1:17" ht="12.75">
      <c r="A388" s="15">
        <v>17</v>
      </c>
      <c r="B388" s="6" t="s">
        <v>31</v>
      </c>
      <c r="C388" s="6"/>
      <c r="D388" s="6">
        <v>1997</v>
      </c>
      <c r="E388" s="6">
        <v>3</v>
      </c>
      <c r="F388" s="32"/>
      <c r="G388" s="9" t="s">
        <v>2</v>
      </c>
      <c r="H388" s="9" t="s">
        <v>32</v>
      </c>
      <c r="I388" s="7" t="s">
        <v>12</v>
      </c>
      <c r="J388" s="6">
        <v>34.98</v>
      </c>
      <c r="K388" s="15">
        <v>3</v>
      </c>
      <c r="L388" s="7">
        <v>34.98</v>
      </c>
      <c r="M388" s="18">
        <f t="shared" si="14"/>
        <v>312.2006473387714</v>
      </c>
      <c r="N388" s="6" t="s">
        <v>33</v>
      </c>
      <c r="O388" s="6"/>
      <c r="P388" s="6"/>
      <c r="Q388" s="6"/>
    </row>
    <row r="389" spans="1:17" ht="12.75">
      <c r="A389" s="15">
        <v>18</v>
      </c>
      <c r="B389" s="6" t="s">
        <v>30</v>
      </c>
      <c r="C389" s="6"/>
      <c r="D389" s="6">
        <v>1997</v>
      </c>
      <c r="E389" s="6">
        <v>2</v>
      </c>
      <c r="F389" s="32"/>
      <c r="G389" s="9" t="s">
        <v>2</v>
      </c>
      <c r="H389" s="9" t="s">
        <v>3</v>
      </c>
      <c r="I389" s="7" t="s">
        <v>12</v>
      </c>
      <c r="J389" s="6">
        <v>35.62</v>
      </c>
      <c r="K389" s="15">
        <v>3</v>
      </c>
      <c r="L389" s="7">
        <v>35.62</v>
      </c>
      <c r="M389" s="18">
        <f t="shared" si="14"/>
        <v>295.6728648212777</v>
      </c>
      <c r="N389" s="6" t="s">
        <v>4</v>
      </c>
      <c r="O389" s="6"/>
      <c r="P389" s="6"/>
      <c r="Q389" s="6"/>
    </row>
    <row r="390" spans="9:13" ht="12.75">
      <c r="I390" s="5"/>
      <c r="K390" s="25"/>
      <c r="L390" s="5"/>
      <c r="M390" s="2"/>
    </row>
    <row r="391" spans="5:13" ht="12.75">
      <c r="E391" s="4" t="s">
        <v>196</v>
      </c>
      <c r="G391" s="5"/>
      <c r="I391" s="5"/>
      <c r="K391" s="25"/>
      <c r="L391" s="5"/>
      <c r="M391" s="2"/>
    </row>
    <row r="392" spans="1:14" ht="12.75">
      <c r="A392" s="25">
        <v>1</v>
      </c>
      <c r="B392" t="s">
        <v>86</v>
      </c>
      <c r="D392">
        <v>1995</v>
      </c>
      <c r="E392">
        <v>2</v>
      </c>
      <c r="G392" t="s">
        <v>2</v>
      </c>
      <c r="H392" t="s">
        <v>87</v>
      </c>
      <c r="I392" s="5"/>
      <c r="J392">
        <v>26.12</v>
      </c>
      <c r="K392" s="25">
        <v>2</v>
      </c>
      <c r="L392" s="5"/>
      <c r="M392" s="2">
        <v>515</v>
      </c>
      <c r="N392" t="s">
        <v>85</v>
      </c>
    </row>
    <row r="393" spans="1:17" ht="12.75">
      <c r="A393" s="15">
        <v>2</v>
      </c>
      <c r="B393" s="6" t="s">
        <v>116</v>
      </c>
      <c r="C393" s="6"/>
      <c r="D393" s="6">
        <v>1994</v>
      </c>
      <c r="E393" s="6">
        <v>1</v>
      </c>
      <c r="F393" s="32" t="s">
        <v>615</v>
      </c>
      <c r="G393" s="9" t="s">
        <v>2</v>
      </c>
      <c r="H393" s="9" t="s">
        <v>608</v>
      </c>
      <c r="I393" s="7" t="s">
        <v>12</v>
      </c>
      <c r="J393" s="6">
        <v>26.18</v>
      </c>
      <c r="K393" s="15">
        <v>2</v>
      </c>
      <c r="L393" s="26">
        <v>25.81</v>
      </c>
      <c r="M393" s="18">
        <v>512</v>
      </c>
      <c r="N393" s="6" t="s">
        <v>117</v>
      </c>
      <c r="O393" s="6"/>
      <c r="P393" s="6"/>
      <c r="Q393" s="6"/>
    </row>
    <row r="394" spans="1:17" ht="12.75">
      <c r="A394" s="15">
        <v>3</v>
      </c>
      <c r="B394" s="6" t="s">
        <v>77</v>
      </c>
      <c r="C394" s="6"/>
      <c r="D394" s="6">
        <v>1994</v>
      </c>
      <c r="E394" s="6">
        <v>1</v>
      </c>
      <c r="F394" s="32"/>
      <c r="G394" s="9" t="s">
        <v>56</v>
      </c>
      <c r="H394" s="9"/>
      <c r="I394" s="7" t="s">
        <v>12</v>
      </c>
      <c r="J394" s="6">
        <v>26.43</v>
      </c>
      <c r="K394" s="15">
        <v>2</v>
      </c>
      <c r="L394" s="26">
        <v>26.43</v>
      </c>
      <c r="M394" s="18">
        <f aca="true" t="shared" si="15" ref="M394:M424">SUM(1000*(20.94/L394)^3)</f>
        <v>497.32299754365573</v>
      </c>
      <c r="N394" s="6" t="s">
        <v>78</v>
      </c>
      <c r="O394" s="6"/>
      <c r="P394" s="6"/>
      <c r="Q394" s="6"/>
    </row>
    <row r="395" spans="1:17" ht="12.75">
      <c r="A395" s="15">
        <v>4</v>
      </c>
      <c r="B395" s="6" t="s">
        <v>148</v>
      </c>
      <c r="C395" s="6"/>
      <c r="D395" s="6">
        <v>1994</v>
      </c>
      <c r="E395" s="6" t="s">
        <v>1</v>
      </c>
      <c r="F395" s="32"/>
      <c r="G395" s="9" t="s">
        <v>134</v>
      </c>
      <c r="H395" s="9"/>
      <c r="I395" s="7" t="s">
        <v>12</v>
      </c>
      <c r="J395" s="6">
        <v>26.56</v>
      </c>
      <c r="K395" s="15">
        <v>2</v>
      </c>
      <c r="L395" s="26">
        <v>26.56</v>
      </c>
      <c r="M395" s="18">
        <f t="shared" si="15"/>
        <v>490.0561231000082</v>
      </c>
      <c r="N395" s="6" t="s">
        <v>149</v>
      </c>
      <c r="O395" s="6"/>
      <c r="P395" s="6"/>
      <c r="Q395" s="6"/>
    </row>
    <row r="396" spans="1:17" ht="12.75">
      <c r="A396" s="15">
        <v>5</v>
      </c>
      <c r="B396" s="6" t="s">
        <v>28</v>
      </c>
      <c r="C396" s="6"/>
      <c r="D396" s="6">
        <v>1994</v>
      </c>
      <c r="E396" s="6">
        <v>1</v>
      </c>
      <c r="F396" s="32"/>
      <c r="G396" s="9" t="s">
        <v>2</v>
      </c>
      <c r="H396" s="9" t="s">
        <v>3</v>
      </c>
      <c r="I396" s="7" t="s">
        <v>12</v>
      </c>
      <c r="J396" s="6">
        <v>26.78</v>
      </c>
      <c r="K396" s="15">
        <v>2</v>
      </c>
      <c r="L396" s="26">
        <v>26.78</v>
      </c>
      <c r="M396" s="18">
        <f t="shared" si="15"/>
        <v>478.0775101734125</v>
      </c>
      <c r="N396" s="6" t="s">
        <v>4</v>
      </c>
      <c r="O396" s="6"/>
      <c r="P396" s="6"/>
      <c r="Q396" s="6"/>
    </row>
    <row r="397" spans="1:17" ht="12.75">
      <c r="A397" s="15">
        <v>6</v>
      </c>
      <c r="B397" s="6" t="s">
        <v>137</v>
      </c>
      <c r="C397" s="6"/>
      <c r="D397" s="6">
        <v>1994</v>
      </c>
      <c r="E397" s="6">
        <v>1</v>
      </c>
      <c r="F397" s="32"/>
      <c r="G397" s="9" t="s">
        <v>134</v>
      </c>
      <c r="H397" s="9"/>
      <c r="I397" s="7" t="s">
        <v>12</v>
      </c>
      <c r="J397" s="6">
        <v>26.94</v>
      </c>
      <c r="K397" s="15">
        <v>2</v>
      </c>
      <c r="L397" s="26">
        <v>26.94</v>
      </c>
      <c r="M397" s="18">
        <f t="shared" si="15"/>
        <v>469.6099151680552</v>
      </c>
      <c r="N397" s="6" t="s">
        <v>135</v>
      </c>
      <c r="O397" s="6"/>
      <c r="P397" s="6"/>
      <c r="Q397" s="6"/>
    </row>
    <row r="398" spans="1:17" ht="12.75">
      <c r="A398" s="15">
        <v>7</v>
      </c>
      <c r="B398" s="6" t="s">
        <v>79</v>
      </c>
      <c r="C398" s="6"/>
      <c r="D398" s="6">
        <v>1994</v>
      </c>
      <c r="E398" s="6">
        <v>1</v>
      </c>
      <c r="F398" s="32"/>
      <c r="G398" s="9" t="s">
        <v>56</v>
      </c>
      <c r="H398" s="9"/>
      <c r="I398" s="7" t="s">
        <v>12</v>
      </c>
      <c r="J398" s="6">
        <v>27.22</v>
      </c>
      <c r="K398" s="15">
        <v>2</v>
      </c>
      <c r="L398" s="26">
        <v>27.22</v>
      </c>
      <c r="M398" s="18">
        <f t="shared" si="15"/>
        <v>455.26647353369646</v>
      </c>
      <c r="N398" s="6" t="s">
        <v>78</v>
      </c>
      <c r="O398" s="6"/>
      <c r="P398" s="6"/>
      <c r="Q398" s="6"/>
    </row>
    <row r="399" spans="1:17" ht="12.75">
      <c r="A399" s="15">
        <v>8</v>
      </c>
      <c r="B399" s="6" t="s">
        <v>61</v>
      </c>
      <c r="C399" s="6"/>
      <c r="D399" s="6">
        <v>1994</v>
      </c>
      <c r="E399" s="6">
        <v>1</v>
      </c>
      <c r="F399" s="32"/>
      <c r="G399" s="9" t="s">
        <v>56</v>
      </c>
      <c r="H399" s="9" t="s">
        <v>57</v>
      </c>
      <c r="I399" s="7" t="s">
        <v>12</v>
      </c>
      <c r="J399" s="6">
        <v>27.32</v>
      </c>
      <c r="K399" s="15">
        <v>2</v>
      </c>
      <c r="L399" s="26">
        <v>27.32</v>
      </c>
      <c r="M399" s="18">
        <f t="shared" si="15"/>
        <v>450.2854843154411</v>
      </c>
      <c r="N399" s="6" t="s">
        <v>62</v>
      </c>
      <c r="O399" s="6"/>
      <c r="P399" s="6"/>
      <c r="Q399" s="6"/>
    </row>
    <row r="400" spans="1:17" ht="12.75">
      <c r="A400" s="15">
        <v>9</v>
      </c>
      <c r="B400" s="6" t="s">
        <v>39</v>
      </c>
      <c r="C400" s="6"/>
      <c r="D400" s="6">
        <v>1994</v>
      </c>
      <c r="E400" s="6">
        <v>2</v>
      </c>
      <c r="F400" s="32"/>
      <c r="G400" s="9" t="s">
        <v>40</v>
      </c>
      <c r="H400" s="9"/>
      <c r="I400" s="7" t="s">
        <v>12</v>
      </c>
      <c r="J400" s="6">
        <v>27.51</v>
      </c>
      <c r="K400" s="15">
        <v>2</v>
      </c>
      <c r="L400" s="26">
        <v>27.51</v>
      </c>
      <c r="M400" s="18">
        <f t="shared" si="15"/>
        <v>441.019975570773</v>
      </c>
      <c r="N400" s="6" t="s">
        <v>42</v>
      </c>
      <c r="O400" s="6"/>
      <c r="P400" s="6"/>
      <c r="Q400" s="6"/>
    </row>
    <row r="401" spans="1:17" ht="12.75">
      <c r="A401" s="15">
        <v>10</v>
      </c>
      <c r="B401" s="6" t="s">
        <v>72</v>
      </c>
      <c r="C401" s="6"/>
      <c r="D401" s="6">
        <v>1994</v>
      </c>
      <c r="E401" s="6">
        <v>2</v>
      </c>
      <c r="F401" s="32"/>
      <c r="G401" s="9" t="s">
        <v>2</v>
      </c>
      <c r="H401" s="9" t="s">
        <v>3</v>
      </c>
      <c r="I401" s="7" t="s">
        <v>12</v>
      </c>
      <c r="J401" s="6">
        <v>27.61</v>
      </c>
      <c r="K401" s="15">
        <v>2</v>
      </c>
      <c r="L401" s="26">
        <v>27.61</v>
      </c>
      <c r="M401" s="18">
        <f t="shared" si="15"/>
        <v>436.2453513301467</v>
      </c>
      <c r="N401" s="6" t="s">
        <v>71</v>
      </c>
      <c r="O401" s="6"/>
      <c r="P401" s="6"/>
      <c r="Q401" s="6"/>
    </row>
    <row r="402" spans="1:17" ht="12.75">
      <c r="A402" s="15">
        <v>11</v>
      </c>
      <c r="B402" s="6" t="s">
        <v>128</v>
      </c>
      <c r="C402" s="6"/>
      <c r="D402" s="6">
        <v>1995</v>
      </c>
      <c r="E402" s="6">
        <v>2</v>
      </c>
      <c r="F402" s="32"/>
      <c r="G402" s="9" t="s">
        <v>120</v>
      </c>
      <c r="H402" s="9"/>
      <c r="I402" s="7" t="s">
        <v>12</v>
      </c>
      <c r="J402" s="6">
        <v>27.61</v>
      </c>
      <c r="K402" s="15">
        <v>2</v>
      </c>
      <c r="L402" s="26">
        <v>27.61</v>
      </c>
      <c r="M402" s="18">
        <f t="shared" si="15"/>
        <v>436.2453513301467</v>
      </c>
      <c r="N402" s="6" t="s">
        <v>121</v>
      </c>
      <c r="O402" s="6"/>
      <c r="P402" s="6"/>
      <c r="Q402" s="6"/>
    </row>
    <row r="403" spans="1:17" ht="12.75">
      <c r="A403" s="15">
        <v>12</v>
      </c>
      <c r="B403" s="6" t="s">
        <v>88</v>
      </c>
      <c r="C403" s="6"/>
      <c r="D403" s="6">
        <v>1994</v>
      </c>
      <c r="E403" s="6">
        <v>1</v>
      </c>
      <c r="F403" s="32"/>
      <c r="G403" s="9" t="s">
        <v>2</v>
      </c>
      <c r="H403" s="9" t="s">
        <v>82</v>
      </c>
      <c r="I403" s="7" t="s">
        <v>12</v>
      </c>
      <c r="J403" s="6">
        <v>27.65</v>
      </c>
      <c r="K403" s="15">
        <v>2</v>
      </c>
      <c r="L403" s="26">
        <v>27.65</v>
      </c>
      <c r="M403" s="18">
        <f t="shared" si="15"/>
        <v>434.354799897349</v>
      </c>
      <c r="N403" s="6" t="s">
        <v>85</v>
      </c>
      <c r="O403" s="6"/>
      <c r="P403" s="6"/>
      <c r="Q403" s="6"/>
    </row>
    <row r="404" spans="1:17" ht="12.75">
      <c r="A404" s="15">
        <v>13</v>
      </c>
      <c r="B404" s="6" t="s">
        <v>130</v>
      </c>
      <c r="C404" s="6"/>
      <c r="D404" s="6">
        <v>1995</v>
      </c>
      <c r="E404" s="6">
        <v>2</v>
      </c>
      <c r="F404" s="32"/>
      <c r="G404" s="9" t="s">
        <v>120</v>
      </c>
      <c r="H404" s="9"/>
      <c r="I404" s="7" t="s">
        <v>12</v>
      </c>
      <c r="J404" s="6">
        <v>27.66</v>
      </c>
      <c r="K404" s="15">
        <v>2</v>
      </c>
      <c r="L404" s="26">
        <v>27.66</v>
      </c>
      <c r="M404" s="18">
        <f t="shared" si="15"/>
        <v>433.88386954456</v>
      </c>
      <c r="N404" s="6" t="s">
        <v>131</v>
      </c>
      <c r="O404" s="6"/>
      <c r="P404" s="6"/>
      <c r="Q404" s="6"/>
    </row>
    <row r="405" spans="1:17" ht="12.75">
      <c r="A405" s="15">
        <v>14</v>
      </c>
      <c r="B405" s="6" t="s">
        <v>126</v>
      </c>
      <c r="C405" s="6"/>
      <c r="D405" s="6">
        <v>1994</v>
      </c>
      <c r="E405" s="6">
        <v>2</v>
      </c>
      <c r="F405" s="32"/>
      <c r="G405" s="9" t="s">
        <v>120</v>
      </c>
      <c r="H405" s="9"/>
      <c r="I405" s="7" t="s">
        <v>12</v>
      </c>
      <c r="J405" s="6">
        <v>27.86</v>
      </c>
      <c r="K405" s="15">
        <v>2</v>
      </c>
      <c r="L405" s="26">
        <v>27.86</v>
      </c>
      <c r="M405" s="18">
        <f t="shared" si="15"/>
        <v>424.60655629292296</v>
      </c>
      <c r="N405" s="6" t="s">
        <v>121</v>
      </c>
      <c r="O405" s="6"/>
      <c r="P405" s="6"/>
      <c r="Q405" s="6"/>
    </row>
    <row r="406" spans="1:17" ht="12.75">
      <c r="A406" s="15">
        <v>15</v>
      </c>
      <c r="B406" s="6" t="s">
        <v>161</v>
      </c>
      <c r="C406" s="6"/>
      <c r="D406" s="6">
        <v>1994</v>
      </c>
      <c r="E406" s="6">
        <v>2</v>
      </c>
      <c r="F406" s="32"/>
      <c r="G406" s="9" t="s">
        <v>134</v>
      </c>
      <c r="H406" s="9"/>
      <c r="I406" s="7" t="s">
        <v>12</v>
      </c>
      <c r="J406" s="6">
        <v>27.93</v>
      </c>
      <c r="K406" s="15">
        <v>2</v>
      </c>
      <c r="L406" s="26">
        <v>27.93</v>
      </c>
      <c r="M406" s="18">
        <f t="shared" si="15"/>
        <v>421.42202043956405</v>
      </c>
      <c r="N406" s="6" t="s">
        <v>162</v>
      </c>
      <c r="O406" s="6"/>
      <c r="P406" s="6"/>
      <c r="Q406" s="6"/>
    </row>
    <row r="407" spans="1:17" ht="12.75">
      <c r="A407" s="15">
        <v>16</v>
      </c>
      <c r="B407" s="6" t="s">
        <v>73</v>
      </c>
      <c r="C407" s="6"/>
      <c r="D407" s="6">
        <v>1995</v>
      </c>
      <c r="E407" s="6">
        <v>2</v>
      </c>
      <c r="F407" s="32"/>
      <c r="G407" s="9" t="s">
        <v>2</v>
      </c>
      <c r="H407" s="9" t="s">
        <v>3</v>
      </c>
      <c r="I407" s="7" t="s">
        <v>12</v>
      </c>
      <c r="J407" s="6">
        <v>28.04</v>
      </c>
      <c r="K407" s="15">
        <v>2</v>
      </c>
      <c r="L407" s="27">
        <v>28.04</v>
      </c>
      <c r="M407" s="18">
        <f t="shared" si="15"/>
        <v>416.48177735879995</v>
      </c>
      <c r="N407" s="6" t="s">
        <v>71</v>
      </c>
      <c r="O407" s="6"/>
      <c r="P407" s="6"/>
      <c r="Q407" s="6"/>
    </row>
    <row r="408" spans="1:17" ht="12.75">
      <c r="A408" s="15">
        <v>17</v>
      </c>
      <c r="B408" s="6" t="s">
        <v>64</v>
      </c>
      <c r="C408" s="6"/>
      <c r="D408" s="6">
        <v>1994</v>
      </c>
      <c r="E408" s="6">
        <v>2</v>
      </c>
      <c r="F408" s="32"/>
      <c r="G408" s="9" t="s">
        <v>56</v>
      </c>
      <c r="H408" s="9" t="s">
        <v>57</v>
      </c>
      <c r="I408" s="7" t="s">
        <v>12</v>
      </c>
      <c r="J408" s="6">
        <v>28.05</v>
      </c>
      <c r="K408" s="15">
        <v>2</v>
      </c>
      <c r="L408" s="26">
        <v>28.05</v>
      </c>
      <c r="M408" s="18">
        <f t="shared" si="15"/>
        <v>416.0365010843065</v>
      </c>
      <c r="N408" s="6" t="s">
        <v>63</v>
      </c>
      <c r="O408" s="6"/>
      <c r="P408" s="6"/>
      <c r="Q408" s="6"/>
    </row>
    <row r="409" spans="1:17" ht="12.75">
      <c r="A409" s="15">
        <v>18</v>
      </c>
      <c r="B409" s="6" t="s">
        <v>38</v>
      </c>
      <c r="C409" s="6"/>
      <c r="D409" s="6">
        <v>1994</v>
      </c>
      <c r="E409" s="6">
        <v>2</v>
      </c>
      <c r="F409" s="32"/>
      <c r="G409" s="9" t="s">
        <v>2</v>
      </c>
      <c r="H409" s="9" t="s">
        <v>32</v>
      </c>
      <c r="I409" s="7" t="s">
        <v>12</v>
      </c>
      <c r="J409" s="6">
        <v>28.15</v>
      </c>
      <c r="K409" s="15">
        <v>2</v>
      </c>
      <c r="L409" s="26">
        <v>28.15</v>
      </c>
      <c r="M409" s="18">
        <f t="shared" si="15"/>
        <v>411.61845145056174</v>
      </c>
      <c r="N409" s="6" t="s">
        <v>33</v>
      </c>
      <c r="O409" s="6"/>
      <c r="P409" s="6"/>
      <c r="Q409" s="6"/>
    </row>
    <row r="410" spans="1:17" ht="12.75">
      <c r="A410" s="15">
        <v>19</v>
      </c>
      <c r="B410" s="6" t="s">
        <v>113</v>
      </c>
      <c r="C410" s="6"/>
      <c r="D410" s="6">
        <v>1995</v>
      </c>
      <c r="E410" s="6">
        <v>2</v>
      </c>
      <c r="F410" s="32"/>
      <c r="G410" s="9" t="s">
        <v>106</v>
      </c>
      <c r="H410" s="9" t="s">
        <v>107</v>
      </c>
      <c r="I410" s="7" t="s">
        <v>12</v>
      </c>
      <c r="J410" s="6">
        <v>28.29</v>
      </c>
      <c r="K410" s="15">
        <v>2</v>
      </c>
      <c r="L410" s="26">
        <v>28.29</v>
      </c>
      <c r="M410" s="18">
        <f t="shared" si="15"/>
        <v>405.5376588359219</v>
      </c>
      <c r="N410" s="6" t="s">
        <v>110</v>
      </c>
      <c r="O410" s="6"/>
      <c r="P410" s="6"/>
      <c r="Q410" s="6"/>
    </row>
    <row r="411" spans="1:17" ht="12.75">
      <c r="A411" s="15">
        <v>20</v>
      </c>
      <c r="B411" s="6" t="s">
        <v>146</v>
      </c>
      <c r="C411" s="6"/>
      <c r="D411" s="6">
        <v>1995</v>
      </c>
      <c r="E411" s="6">
        <v>2</v>
      </c>
      <c r="F411" s="32"/>
      <c r="G411" s="9" t="s">
        <v>134</v>
      </c>
      <c r="H411" s="9"/>
      <c r="I411" s="7" t="s">
        <v>12</v>
      </c>
      <c r="J411" s="6">
        <v>28.47</v>
      </c>
      <c r="K411" s="15">
        <v>2</v>
      </c>
      <c r="L411" s="26">
        <v>28.47</v>
      </c>
      <c r="M411" s="18">
        <f t="shared" si="15"/>
        <v>397.8942201492007</v>
      </c>
      <c r="N411" s="6" t="s">
        <v>143</v>
      </c>
      <c r="O411" s="6"/>
      <c r="P411" s="6"/>
      <c r="Q411" s="6"/>
    </row>
    <row r="412" spans="1:17" ht="12.75">
      <c r="A412" s="15">
        <v>21</v>
      </c>
      <c r="B412" s="6" t="s">
        <v>159</v>
      </c>
      <c r="C412" s="6"/>
      <c r="D412" s="6">
        <v>1995</v>
      </c>
      <c r="E412" s="6">
        <v>2</v>
      </c>
      <c r="F412" s="32"/>
      <c r="G412" s="9" t="s">
        <v>134</v>
      </c>
      <c r="H412" s="9"/>
      <c r="I412" s="7" t="s">
        <v>12</v>
      </c>
      <c r="J412" s="6">
        <v>28.52</v>
      </c>
      <c r="K412" s="15">
        <v>3</v>
      </c>
      <c r="L412" s="26">
        <v>28.52</v>
      </c>
      <c r="M412" s="18">
        <f t="shared" si="15"/>
        <v>395.8051753177477</v>
      </c>
      <c r="N412" s="6" t="s">
        <v>149</v>
      </c>
      <c r="O412" s="6"/>
      <c r="P412" s="6"/>
      <c r="Q412" s="6"/>
    </row>
    <row r="413" spans="1:17" ht="12.75">
      <c r="A413" s="15">
        <v>22</v>
      </c>
      <c r="B413" s="6" t="s">
        <v>127</v>
      </c>
      <c r="C413" s="6"/>
      <c r="D413" s="6">
        <v>1995</v>
      </c>
      <c r="E413" s="6">
        <v>2</v>
      </c>
      <c r="F413" s="32"/>
      <c r="G413" s="9" t="s">
        <v>120</v>
      </c>
      <c r="H413" s="9"/>
      <c r="I413" s="7" t="s">
        <v>12</v>
      </c>
      <c r="J413" s="6">
        <v>28.61</v>
      </c>
      <c r="K413" s="15">
        <v>3</v>
      </c>
      <c r="L413" s="26">
        <v>28.61</v>
      </c>
      <c r="M413" s="18">
        <f t="shared" si="15"/>
        <v>392.08159714974346</v>
      </c>
      <c r="N413" s="6" t="s">
        <v>121</v>
      </c>
      <c r="O413" s="6"/>
      <c r="P413" s="6"/>
      <c r="Q413" s="6"/>
    </row>
    <row r="414" spans="1:17" ht="12.75">
      <c r="A414" s="15">
        <v>23</v>
      </c>
      <c r="B414" s="6" t="s">
        <v>93</v>
      </c>
      <c r="C414" s="6"/>
      <c r="D414" s="6">
        <v>1995</v>
      </c>
      <c r="E414" s="6">
        <v>2</v>
      </c>
      <c r="F414" s="32"/>
      <c r="G414" s="9" t="s">
        <v>2</v>
      </c>
      <c r="H414" s="9" t="s">
        <v>92</v>
      </c>
      <c r="I414" s="7" t="s">
        <v>12</v>
      </c>
      <c r="J414" s="6">
        <v>28.72</v>
      </c>
      <c r="K414" s="15">
        <v>3</v>
      </c>
      <c r="L414" s="26">
        <v>28.72</v>
      </c>
      <c r="M414" s="18">
        <f t="shared" si="15"/>
        <v>387.5937142458877</v>
      </c>
      <c r="N414" s="6" t="s">
        <v>85</v>
      </c>
      <c r="O414" s="6"/>
      <c r="P414" s="6"/>
      <c r="Q414" s="6"/>
    </row>
    <row r="415" spans="1:17" ht="12.75">
      <c r="A415" s="15">
        <v>24</v>
      </c>
      <c r="B415" s="6" t="s">
        <v>94</v>
      </c>
      <c r="C415" s="6"/>
      <c r="D415" s="6">
        <v>1995</v>
      </c>
      <c r="E415" s="6">
        <v>2</v>
      </c>
      <c r="F415" s="32"/>
      <c r="G415" s="9" t="s">
        <v>2</v>
      </c>
      <c r="H415" s="9" t="s">
        <v>92</v>
      </c>
      <c r="I415" s="7" t="s">
        <v>12</v>
      </c>
      <c r="J415" s="6">
        <v>28.75</v>
      </c>
      <c r="K415" s="15">
        <v>3</v>
      </c>
      <c r="L415" s="26">
        <v>28.75</v>
      </c>
      <c r="M415" s="18">
        <f t="shared" si="15"/>
        <v>386.38164305153293</v>
      </c>
      <c r="N415" s="6" t="s">
        <v>85</v>
      </c>
      <c r="O415" s="6"/>
      <c r="P415" s="6"/>
      <c r="Q415" s="6"/>
    </row>
    <row r="416" spans="1:17" ht="12.75">
      <c r="A416" s="15">
        <v>25</v>
      </c>
      <c r="B416" s="6" t="s">
        <v>17</v>
      </c>
      <c r="C416" s="6" t="s">
        <v>18</v>
      </c>
      <c r="D416" s="6">
        <v>1995</v>
      </c>
      <c r="E416" s="6">
        <v>2</v>
      </c>
      <c r="F416" s="32"/>
      <c r="G416" s="9" t="s">
        <v>2</v>
      </c>
      <c r="H416" s="9" t="s">
        <v>342</v>
      </c>
      <c r="I416" s="7" t="s">
        <v>12</v>
      </c>
      <c r="J416" s="6">
        <v>28.85</v>
      </c>
      <c r="K416" s="15">
        <v>3</v>
      </c>
      <c r="L416" s="26">
        <v>28.85</v>
      </c>
      <c r="M416" s="18">
        <f t="shared" si="15"/>
        <v>382.3777202162168</v>
      </c>
      <c r="N416" s="6" t="s">
        <v>19</v>
      </c>
      <c r="O416" s="6"/>
      <c r="P416" s="6"/>
      <c r="Q416" s="6"/>
    </row>
    <row r="417" spans="1:17" ht="12.75">
      <c r="A417" s="15">
        <v>26</v>
      </c>
      <c r="B417" s="6" t="s">
        <v>163</v>
      </c>
      <c r="C417" s="6"/>
      <c r="D417" s="6">
        <v>1994</v>
      </c>
      <c r="E417" s="6">
        <v>2</v>
      </c>
      <c r="F417" s="32"/>
      <c r="G417" s="9" t="s">
        <v>343</v>
      </c>
      <c r="H417" s="9"/>
      <c r="I417" s="7" t="s">
        <v>12</v>
      </c>
      <c r="J417" s="6">
        <v>29.28</v>
      </c>
      <c r="K417" s="15">
        <v>3</v>
      </c>
      <c r="L417" s="26">
        <v>29.28</v>
      </c>
      <c r="M417" s="18">
        <f t="shared" si="15"/>
        <v>365.7773547813473</v>
      </c>
      <c r="N417" s="6" t="s">
        <v>162</v>
      </c>
      <c r="O417" s="6"/>
      <c r="P417" s="6"/>
      <c r="Q417" s="6"/>
    </row>
    <row r="418" spans="1:17" ht="12.75">
      <c r="A418" s="15">
        <v>27</v>
      </c>
      <c r="B418" s="6" t="s">
        <v>95</v>
      </c>
      <c r="C418" s="6"/>
      <c r="D418" s="6">
        <v>1995</v>
      </c>
      <c r="E418" s="6">
        <v>2</v>
      </c>
      <c r="F418" s="32"/>
      <c r="G418" s="9" t="s">
        <v>2</v>
      </c>
      <c r="H418" s="9" t="s">
        <v>92</v>
      </c>
      <c r="I418" s="7" t="s">
        <v>12</v>
      </c>
      <c r="J418" s="6">
        <v>29.49</v>
      </c>
      <c r="K418" s="15">
        <v>3</v>
      </c>
      <c r="L418" s="26">
        <v>29.49</v>
      </c>
      <c r="M418" s="18">
        <f t="shared" si="15"/>
        <v>358.0187025613963</v>
      </c>
      <c r="N418" s="6" t="s">
        <v>85</v>
      </c>
      <c r="O418" s="6"/>
      <c r="P418" s="6"/>
      <c r="Q418" s="6"/>
    </row>
    <row r="419" spans="1:17" ht="12.75">
      <c r="A419" s="15">
        <v>28</v>
      </c>
      <c r="B419" s="6" t="s">
        <v>37</v>
      </c>
      <c r="C419" s="6"/>
      <c r="D419" s="6">
        <v>1995</v>
      </c>
      <c r="E419" s="6">
        <v>2</v>
      </c>
      <c r="F419" s="32"/>
      <c r="G419" s="9" t="s">
        <v>2</v>
      </c>
      <c r="H419" s="9" t="s">
        <v>32</v>
      </c>
      <c r="I419" s="7" t="s">
        <v>12</v>
      </c>
      <c r="J419" s="6">
        <v>29.82</v>
      </c>
      <c r="K419" s="15">
        <v>3</v>
      </c>
      <c r="L419" s="26">
        <v>29.82</v>
      </c>
      <c r="M419" s="18">
        <f t="shared" si="15"/>
        <v>346.2638190433078</v>
      </c>
      <c r="N419" s="6" t="s">
        <v>33</v>
      </c>
      <c r="O419" s="6"/>
      <c r="P419" s="6"/>
      <c r="Q419" s="6"/>
    </row>
    <row r="420" spans="1:17" ht="12.75">
      <c r="A420" s="15">
        <v>29</v>
      </c>
      <c r="B420" s="6" t="s">
        <v>165</v>
      </c>
      <c r="C420" s="6"/>
      <c r="D420" s="6">
        <v>1994</v>
      </c>
      <c r="E420" s="6">
        <v>2</v>
      </c>
      <c r="F420" s="32"/>
      <c r="G420" s="9" t="s">
        <v>343</v>
      </c>
      <c r="H420" s="9"/>
      <c r="I420" s="7" t="s">
        <v>12</v>
      </c>
      <c r="J420" s="6">
        <v>30.27</v>
      </c>
      <c r="K420" s="15">
        <v>3</v>
      </c>
      <c r="L420" s="26">
        <v>30.27</v>
      </c>
      <c r="M420" s="18">
        <f t="shared" si="15"/>
        <v>331.049372607073</v>
      </c>
      <c r="N420" s="6" t="s">
        <v>162</v>
      </c>
      <c r="O420" s="6"/>
      <c r="P420" s="6"/>
      <c r="Q420" s="6"/>
    </row>
    <row r="421" spans="1:17" ht="12.75">
      <c r="A421" s="15">
        <v>30</v>
      </c>
      <c r="B421" s="6" t="s">
        <v>115</v>
      </c>
      <c r="C421" s="6"/>
      <c r="D421" s="6">
        <v>1997</v>
      </c>
      <c r="E421" s="6">
        <v>3</v>
      </c>
      <c r="F421" s="32"/>
      <c r="G421" s="9" t="s">
        <v>106</v>
      </c>
      <c r="H421" s="9" t="s">
        <v>107</v>
      </c>
      <c r="I421" s="7" t="s">
        <v>12</v>
      </c>
      <c r="J421" s="6">
        <v>31.15</v>
      </c>
      <c r="K421" s="15">
        <v>3</v>
      </c>
      <c r="L421" s="26">
        <v>31.15</v>
      </c>
      <c r="M421" s="18">
        <f t="shared" si="15"/>
        <v>303.77769261710665</v>
      </c>
      <c r="N421" s="6" t="s">
        <v>110</v>
      </c>
      <c r="O421" s="6"/>
      <c r="P421" s="6"/>
      <c r="Q421" s="6"/>
    </row>
    <row r="422" spans="1:17" ht="12.75">
      <c r="A422" s="15">
        <v>31</v>
      </c>
      <c r="B422" s="6" t="s">
        <v>17</v>
      </c>
      <c r="C422" s="6" t="s">
        <v>29</v>
      </c>
      <c r="D422" s="6">
        <v>1995</v>
      </c>
      <c r="E422" s="6">
        <v>2</v>
      </c>
      <c r="F422" s="32"/>
      <c r="G422" s="9" t="s">
        <v>2</v>
      </c>
      <c r="H422" s="9" t="s">
        <v>3</v>
      </c>
      <c r="I422" s="7" t="s">
        <v>12</v>
      </c>
      <c r="J422" s="6">
        <v>31.3</v>
      </c>
      <c r="K422" s="15">
        <v>3</v>
      </c>
      <c r="L422" s="26">
        <v>31.3</v>
      </c>
      <c r="M422" s="18">
        <f t="shared" si="15"/>
        <v>299.4311783505097</v>
      </c>
      <c r="N422" s="6" t="s">
        <v>19</v>
      </c>
      <c r="O422" s="6"/>
      <c r="P422" s="6"/>
      <c r="Q422" s="6"/>
    </row>
    <row r="423" spans="1:17" ht="12.75">
      <c r="A423" s="15">
        <v>32</v>
      </c>
      <c r="B423" s="6" t="s">
        <v>118</v>
      </c>
      <c r="C423" s="6"/>
      <c r="D423" s="6">
        <v>1995</v>
      </c>
      <c r="E423" s="6">
        <v>2</v>
      </c>
      <c r="F423" s="32"/>
      <c r="G423" s="9" t="s">
        <v>106</v>
      </c>
      <c r="H423" s="9" t="s">
        <v>107</v>
      </c>
      <c r="I423" s="7" t="s">
        <v>12</v>
      </c>
      <c r="J423" s="6">
        <v>32.18</v>
      </c>
      <c r="K423" s="15" t="s">
        <v>252</v>
      </c>
      <c r="L423" s="26">
        <v>32.18</v>
      </c>
      <c r="M423" s="18">
        <f t="shared" si="15"/>
        <v>275.5319163261</v>
      </c>
      <c r="N423" s="6" t="s">
        <v>110</v>
      </c>
      <c r="O423" s="6"/>
      <c r="P423" s="6"/>
      <c r="Q423" s="6"/>
    </row>
    <row r="424" spans="1:17" ht="12.75">
      <c r="A424" s="20">
        <v>33</v>
      </c>
      <c r="B424" s="6" t="s">
        <v>489</v>
      </c>
      <c r="C424" s="6"/>
      <c r="D424" s="6">
        <v>1996</v>
      </c>
      <c r="E424" s="6">
        <v>3</v>
      </c>
      <c r="F424" s="32"/>
      <c r="G424" s="9" t="s">
        <v>134</v>
      </c>
      <c r="H424" s="9"/>
      <c r="I424" s="7" t="s">
        <v>12</v>
      </c>
      <c r="J424" s="6">
        <v>32.32</v>
      </c>
      <c r="K424" s="15" t="s">
        <v>252</v>
      </c>
      <c r="L424" s="26">
        <v>32.32</v>
      </c>
      <c r="M424" s="18">
        <f t="shared" si="15"/>
        <v>271.9668528507538</v>
      </c>
      <c r="N424" s="10" t="s">
        <v>110</v>
      </c>
      <c r="O424" s="6"/>
      <c r="P424" s="6"/>
      <c r="Q424" s="6"/>
    </row>
    <row r="425" spans="9:13" ht="12.75">
      <c r="I425" s="5"/>
      <c r="K425" s="25"/>
      <c r="L425" s="5"/>
      <c r="M425" s="2"/>
    </row>
    <row r="426" spans="5:13" ht="12.75">
      <c r="E426" s="4" t="s">
        <v>490</v>
      </c>
      <c r="G426" s="5"/>
      <c r="I426" s="5"/>
      <c r="K426" s="25"/>
      <c r="L426" s="5"/>
      <c r="M426" s="2"/>
    </row>
    <row r="427" spans="1:16" ht="12.75">
      <c r="A427" s="15">
        <v>1</v>
      </c>
      <c r="B427" s="6" t="s">
        <v>23</v>
      </c>
      <c r="C427" s="6"/>
      <c r="D427" s="6">
        <v>1996</v>
      </c>
      <c r="E427" s="6" t="s">
        <v>1</v>
      </c>
      <c r="F427" s="32"/>
      <c r="G427" s="9" t="s">
        <v>2</v>
      </c>
      <c r="H427" s="9" t="s">
        <v>608</v>
      </c>
      <c r="I427" s="7" t="s">
        <v>26</v>
      </c>
      <c r="J427" s="6" t="s">
        <v>639</v>
      </c>
      <c r="K427" s="15">
        <v>1</v>
      </c>
      <c r="L427" s="7">
        <v>326.03</v>
      </c>
      <c r="M427" s="18">
        <v>530</v>
      </c>
      <c r="N427" t="s">
        <v>25</v>
      </c>
      <c r="O427" s="6"/>
      <c r="P427" s="6"/>
    </row>
    <row r="428" spans="1:16" ht="12.75">
      <c r="A428" s="15">
        <v>2</v>
      </c>
      <c r="B428" s="6" t="s">
        <v>52</v>
      </c>
      <c r="C428" s="6"/>
      <c r="D428" s="6">
        <v>1996</v>
      </c>
      <c r="E428" s="6">
        <v>1</v>
      </c>
      <c r="F428" s="32"/>
      <c r="G428" s="9" t="s">
        <v>40</v>
      </c>
      <c r="H428" s="9"/>
      <c r="I428" s="7" t="s">
        <v>26</v>
      </c>
      <c r="J428" s="6" t="s">
        <v>491</v>
      </c>
      <c r="K428" s="15">
        <v>3</v>
      </c>
      <c r="L428" s="7">
        <v>355.32</v>
      </c>
      <c r="M428" s="18">
        <f>SUM(1000*(269.45/L428)^3)</f>
        <v>436.0894733566063</v>
      </c>
      <c r="N428" t="s">
        <v>42</v>
      </c>
      <c r="O428" s="6"/>
      <c r="P428" s="6"/>
    </row>
    <row r="429" spans="1:16" ht="12.75">
      <c r="A429" s="15">
        <v>3</v>
      </c>
      <c r="B429" s="6" t="s">
        <v>124</v>
      </c>
      <c r="C429" s="6"/>
      <c r="D429" s="6">
        <v>1997</v>
      </c>
      <c r="E429" s="6">
        <v>2</v>
      </c>
      <c r="F429" s="32"/>
      <c r="G429" s="9" t="s">
        <v>120</v>
      </c>
      <c r="H429" s="9" t="s">
        <v>120</v>
      </c>
      <c r="I429" s="7" t="s">
        <v>26</v>
      </c>
      <c r="J429" s="6" t="s">
        <v>492</v>
      </c>
      <c r="K429" s="15">
        <v>2</v>
      </c>
      <c r="L429" s="7">
        <v>363.84</v>
      </c>
      <c r="M429" s="18">
        <f>SUM(1000*(269.45/L429)^3)</f>
        <v>406.16569025819757</v>
      </c>
      <c r="N429" t="s">
        <v>123</v>
      </c>
      <c r="O429" s="6"/>
      <c r="P429" s="6"/>
    </row>
    <row r="430" spans="1:16" ht="12.75">
      <c r="A430" s="15">
        <v>4</v>
      </c>
      <c r="B430" s="6" t="s">
        <v>80</v>
      </c>
      <c r="C430" s="6"/>
      <c r="D430" s="6">
        <v>1997</v>
      </c>
      <c r="E430" s="6">
        <v>1</v>
      </c>
      <c r="F430" s="32"/>
      <c r="G430" s="9" t="s">
        <v>56</v>
      </c>
      <c r="H430" s="9"/>
      <c r="I430" s="7" t="s">
        <v>26</v>
      </c>
      <c r="J430" s="6" t="s">
        <v>493</v>
      </c>
      <c r="K430" s="15">
        <v>2</v>
      </c>
      <c r="L430" s="7">
        <v>366.25</v>
      </c>
      <c r="M430" s="18">
        <f>SUM(1000*(269.45/L430)^3)</f>
        <v>398.2003741077724</v>
      </c>
      <c r="N430" t="s">
        <v>78</v>
      </c>
      <c r="O430" s="6"/>
      <c r="P430" s="6"/>
    </row>
    <row r="431" spans="1:16" ht="12.75">
      <c r="A431" s="15">
        <v>5</v>
      </c>
      <c r="B431" s="6" t="s">
        <v>183</v>
      </c>
      <c r="C431" s="6"/>
      <c r="D431" s="6">
        <v>1997</v>
      </c>
      <c r="E431" s="6">
        <v>2</v>
      </c>
      <c r="F431" s="32"/>
      <c r="G431" s="9" t="s">
        <v>2</v>
      </c>
      <c r="H431" s="9" t="s">
        <v>92</v>
      </c>
      <c r="I431" s="7" t="s">
        <v>26</v>
      </c>
      <c r="J431" s="6" t="s">
        <v>494</v>
      </c>
      <c r="K431" s="15">
        <v>2</v>
      </c>
      <c r="L431" s="7">
        <v>374.08</v>
      </c>
      <c r="M431" s="18">
        <f>SUM(1000*(269.45/L431)^3)</f>
        <v>373.715486739667</v>
      </c>
      <c r="N431" t="s">
        <v>176</v>
      </c>
      <c r="O431" s="6"/>
      <c r="P431" s="6"/>
    </row>
    <row r="432" spans="1:16" ht="12.75">
      <c r="A432" s="15">
        <v>6</v>
      </c>
      <c r="B432" s="6" t="s">
        <v>112</v>
      </c>
      <c r="C432" s="6"/>
      <c r="D432" s="6">
        <v>1997</v>
      </c>
      <c r="E432" s="6">
        <v>2</v>
      </c>
      <c r="F432" s="32"/>
      <c r="G432" s="9" t="s">
        <v>106</v>
      </c>
      <c r="H432" s="9" t="s">
        <v>107</v>
      </c>
      <c r="I432" s="7" t="s">
        <v>26</v>
      </c>
      <c r="J432" s="6" t="s">
        <v>495</v>
      </c>
      <c r="K432" s="15">
        <v>2</v>
      </c>
      <c r="L432" s="7">
        <v>389.81</v>
      </c>
      <c r="M432" s="18">
        <f>SUM(1000*(269.45/L432)^3)</f>
        <v>330.2749499891519</v>
      </c>
      <c r="N432" t="s">
        <v>110</v>
      </c>
      <c r="O432" s="6"/>
      <c r="P432" s="6"/>
    </row>
    <row r="433" spans="9:13" ht="12.75">
      <c r="I433" s="5"/>
      <c r="K433" s="25"/>
      <c r="L433" s="5"/>
      <c r="M433" s="2"/>
    </row>
    <row r="434" spans="5:13" ht="12.75">
      <c r="E434" s="4" t="s">
        <v>496</v>
      </c>
      <c r="G434" s="5"/>
      <c r="I434" s="5"/>
      <c r="K434" s="25"/>
      <c r="L434" s="5"/>
      <c r="M434" s="2"/>
    </row>
    <row r="435" spans="1:17" ht="12.75">
      <c r="A435" s="15">
        <v>1</v>
      </c>
      <c r="B435" s="6" t="s">
        <v>45</v>
      </c>
      <c r="C435" s="6"/>
      <c r="D435" s="6">
        <v>1994</v>
      </c>
      <c r="E435" s="6" t="s">
        <v>1</v>
      </c>
      <c r="F435" s="32"/>
      <c r="G435" s="9" t="s">
        <v>40</v>
      </c>
      <c r="H435" s="9"/>
      <c r="I435" s="7" t="s">
        <v>26</v>
      </c>
      <c r="J435" s="6" t="s">
        <v>497</v>
      </c>
      <c r="K435" s="15">
        <v>1</v>
      </c>
      <c r="L435" s="7">
        <v>301.38</v>
      </c>
      <c r="M435" s="18">
        <f>SUM(1000*(243.84/L435)^3)</f>
        <v>529.6287638253373</v>
      </c>
      <c r="N435" s="6" t="s">
        <v>54</v>
      </c>
      <c r="O435" s="6"/>
      <c r="P435" s="6"/>
      <c r="Q435" s="6"/>
    </row>
    <row r="436" spans="1:17" ht="12.75">
      <c r="A436" s="15">
        <v>2</v>
      </c>
      <c r="B436" s="6" t="s">
        <v>84</v>
      </c>
      <c r="C436" s="6"/>
      <c r="D436" s="6">
        <v>1994</v>
      </c>
      <c r="E436" s="6" t="s">
        <v>1</v>
      </c>
      <c r="F436" s="32"/>
      <c r="G436" s="9" t="s">
        <v>2</v>
      </c>
      <c r="H436" s="9" t="s">
        <v>82</v>
      </c>
      <c r="I436" s="7" t="s">
        <v>26</v>
      </c>
      <c r="J436" s="6" t="s">
        <v>498</v>
      </c>
      <c r="K436" s="15">
        <v>1</v>
      </c>
      <c r="L436" s="7">
        <v>301.45</v>
      </c>
      <c r="M436" s="18">
        <f>SUM(1000*(243.84/L436)^3)</f>
        <v>529.2598926512675</v>
      </c>
      <c r="N436" s="6" t="s">
        <v>85</v>
      </c>
      <c r="O436" s="6"/>
      <c r="P436" s="6"/>
      <c r="Q436" s="6"/>
    </row>
    <row r="437" spans="9:13" ht="12.75">
      <c r="I437" s="5"/>
      <c r="K437" s="25"/>
      <c r="L437" s="5"/>
      <c r="M437" s="2"/>
    </row>
    <row r="438" spans="5:13" ht="12.75">
      <c r="E438" s="4" t="s">
        <v>197</v>
      </c>
      <c r="G438" s="5"/>
      <c r="I438" s="5"/>
      <c r="K438" s="25"/>
      <c r="L438" s="5"/>
      <c r="M438" s="2"/>
    </row>
    <row r="439" spans="1:14" ht="12.75">
      <c r="A439" s="25">
        <v>1</v>
      </c>
      <c r="B439" t="s">
        <v>21</v>
      </c>
      <c r="D439">
        <v>1997</v>
      </c>
      <c r="E439">
        <v>1</v>
      </c>
      <c r="G439" s="3" t="s">
        <v>120</v>
      </c>
      <c r="H439" s="3"/>
      <c r="I439" s="5" t="s">
        <v>11</v>
      </c>
      <c r="J439" t="s">
        <v>499</v>
      </c>
      <c r="K439" s="25">
        <v>1</v>
      </c>
      <c r="L439" s="5">
        <v>75.65</v>
      </c>
      <c r="M439" s="28">
        <f aca="true" t="shared" si="16" ref="M439:M446">SUM(1000*(58.12/L439)^3)</f>
        <v>453.47152328455843</v>
      </c>
      <c r="N439" t="s">
        <v>121</v>
      </c>
    </row>
    <row r="440" spans="1:14" ht="12.75">
      <c r="A440" s="25">
        <v>2</v>
      </c>
      <c r="B440" t="s">
        <v>182</v>
      </c>
      <c r="D440">
        <v>1997</v>
      </c>
      <c r="E440">
        <v>2</v>
      </c>
      <c r="G440" s="3" t="s">
        <v>2</v>
      </c>
      <c r="H440" s="3" t="s">
        <v>92</v>
      </c>
      <c r="I440" s="5" t="s">
        <v>11</v>
      </c>
      <c r="J440" t="s">
        <v>500</v>
      </c>
      <c r="K440" s="25">
        <v>2</v>
      </c>
      <c r="L440" s="5">
        <v>78.98</v>
      </c>
      <c r="M440" s="28">
        <f t="shared" si="16"/>
        <v>398.4973417279837</v>
      </c>
      <c r="N440" t="s">
        <v>176</v>
      </c>
    </row>
    <row r="441" spans="1:14" ht="12.75">
      <c r="A441" s="25">
        <v>3</v>
      </c>
      <c r="B441" t="s">
        <v>181</v>
      </c>
      <c r="D441">
        <v>1996</v>
      </c>
      <c r="E441">
        <v>2</v>
      </c>
      <c r="G441" s="3" t="s">
        <v>2</v>
      </c>
      <c r="H441" s="3" t="s">
        <v>92</v>
      </c>
      <c r="I441" s="5" t="s">
        <v>11</v>
      </c>
      <c r="J441" t="s">
        <v>501</v>
      </c>
      <c r="K441" s="25">
        <v>2</v>
      </c>
      <c r="L441" s="5">
        <v>79.26</v>
      </c>
      <c r="M441" s="28">
        <f t="shared" si="16"/>
        <v>394.28895617360604</v>
      </c>
      <c r="N441" t="s">
        <v>176</v>
      </c>
    </row>
    <row r="442" spans="1:14" ht="12.75">
      <c r="A442" s="25">
        <v>4</v>
      </c>
      <c r="B442" t="s">
        <v>60</v>
      </c>
      <c r="D442">
        <v>1997</v>
      </c>
      <c r="E442">
        <v>2</v>
      </c>
      <c r="G442" s="3" t="s">
        <v>56</v>
      </c>
      <c r="H442" s="3" t="s">
        <v>57</v>
      </c>
      <c r="I442" s="5" t="s">
        <v>11</v>
      </c>
      <c r="J442" t="s">
        <v>502</v>
      </c>
      <c r="K442" s="25">
        <v>2</v>
      </c>
      <c r="L442" s="5">
        <v>79.53</v>
      </c>
      <c r="M442" s="28">
        <f t="shared" si="16"/>
        <v>390.28680573914846</v>
      </c>
      <c r="N442" t="s">
        <v>58</v>
      </c>
    </row>
    <row r="443" spans="1:16" ht="12.75">
      <c r="A443" s="25">
        <v>5</v>
      </c>
      <c r="B443" t="s">
        <v>109</v>
      </c>
      <c r="D443">
        <v>1996</v>
      </c>
      <c r="E443">
        <v>2</v>
      </c>
      <c r="G443" s="3" t="s">
        <v>106</v>
      </c>
      <c r="H443" s="3" t="s">
        <v>107</v>
      </c>
      <c r="I443" s="5" t="s">
        <v>11</v>
      </c>
      <c r="J443" t="s">
        <v>503</v>
      </c>
      <c r="K443" s="25">
        <v>2</v>
      </c>
      <c r="L443" s="5">
        <v>81.22</v>
      </c>
      <c r="M443" s="28">
        <f t="shared" si="16"/>
        <v>366.42733281575244</v>
      </c>
      <c r="N443" t="s">
        <v>110</v>
      </c>
      <c r="O443" s="6"/>
      <c r="P443" s="6"/>
    </row>
    <row r="444" spans="1:14" ht="12.75">
      <c r="A444" s="25">
        <v>6</v>
      </c>
      <c r="B444" t="s">
        <v>136</v>
      </c>
      <c r="D444">
        <v>1996</v>
      </c>
      <c r="E444">
        <v>2</v>
      </c>
      <c r="G444" s="3" t="s">
        <v>134</v>
      </c>
      <c r="H444" s="3"/>
      <c r="I444" s="5" t="s">
        <v>11</v>
      </c>
      <c r="J444" t="s">
        <v>504</v>
      </c>
      <c r="K444" s="25">
        <v>2</v>
      </c>
      <c r="L444" s="5">
        <v>81.46</v>
      </c>
      <c r="M444" s="28">
        <f t="shared" si="16"/>
        <v>363.19812651043395</v>
      </c>
      <c r="N444" t="s">
        <v>135</v>
      </c>
    </row>
    <row r="445" spans="1:14" ht="12.75">
      <c r="A445" s="25">
        <v>7</v>
      </c>
      <c r="B445" t="s">
        <v>125</v>
      </c>
      <c r="D445">
        <v>1996</v>
      </c>
      <c r="E445">
        <v>2</v>
      </c>
      <c r="G445" s="3" t="s">
        <v>120</v>
      </c>
      <c r="H445" s="3"/>
      <c r="I445" s="5" t="s">
        <v>11</v>
      </c>
      <c r="J445" t="s">
        <v>505</v>
      </c>
      <c r="K445" s="25">
        <v>2</v>
      </c>
      <c r="L445" s="5">
        <v>82.39</v>
      </c>
      <c r="M445" s="28">
        <f t="shared" si="16"/>
        <v>351.03733457007684</v>
      </c>
      <c r="N445" t="s">
        <v>121</v>
      </c>
    </row>
    <row r="446" spans="1:14" ht="12.75">
      <c r="A446" s="25">
        <v>8</v>
      </c>
      <c r="B446" t="s">
        <v>153</v>
      </c>
      <c r="D446">
        <v>1999</v>
      </c>
      <c r="E446">
        <v>2</v>
      </c>
      <c r="G446" s="3" t="s">
        <v>134</v>
      </c>
      <c r="H446" s="3"/>
      <c r="I446" s="5" t="s">
        <v>11</v>
      </c>
      <c r="J446" t="s">
        <v>506</v>
      </c>
      <c r="K446" s="25">
        <v>3</v>
      </c>
      <c r="L446" s="5">
        <v>85.65</v>
      </c>
      <c r="M446" s="28">
        <f t="shared" si="16"/>
        <v>312.46020615937607</v>
      </c>
      <c r="N446" t="s">
        <v>149</v>
      </c>
    </row>
    <row r="447" spans="9:13" ht="12.75">
      <c r="I447" s="5"/>
      <c r="K447" s="25"/>
      <c r="L447" s="5"/>
      <c r="M447" s="2"/>
    </row>
    <row r="448" spans="9:13" ht="12.75">
      <c r="I448" s="5"/>
      <c r="K448" s="25"/>
      <c r="L448" s="5"/>
      <c r="M448" s="2"/>
    </row>
    <row r="449" spans="5:13" ht="12.75">
      <c r="E449" s="4" t="s">
        <v>198</v>
      </c>
      <c r="I449" s="5"/>
      <c r="K449" s="25"/>
      <c r="L449" s="5"/>
      <c r="M449" s="2"/>
    </row>
    <row r="450" spans="1:17" ht="12.75">
      <c r="A450" s="15">
        <v>1</v>
      </c>
      <c r="B450" s="6" t="s">
        <v>27</v>
      </c>
      <c r="C450" s="6"/>
      <c r="D450" s="6">
        <v>1997</v>
      </c>
      <c r="E450" s="6" t="s">
        <v>1</v>
      </c>
      <c r="F450" s="32"/>
      <c r="G450" s="9" t="s">
        <v>2</v>
      </c>
      <c r="H450" s="9" t="s">
        <v>608</v>
      </c>
      <c r="I450" s="7" t="s">
        <v>7</v>
      </c>
      <c r="J450" s="6" t="s">
        <v>248</v>
      </c>
      <c r="K450" s="15" t="s">
        <v>1</v>
      </c>
      <c r="L450" s="7">
        <v>76.95</v>
      </c>
      <c r="M450" s="18">
        <v>565</v>
      </c>
      <c r="N450" s="6" t="s">
        <v>4</v>
      </c>
      <c r="O450" s="6"/>
      <c r="P450" s="6"/>
      <c r="Q450" s="6"/>
    </row>
    <row r="451" spans="1:17" ht="12.75">
      <c r="A451" s="15">
        <v>2</v>
      </c>
      <c r="B451" s="6" t="s">
        <v>20</v>
      </c>
      <c r="C451" s="6"/>
      <c r="D451" s="6">
        <v>1996</v>
      </c>
      <c r="E451" s="6">
        <v>1</v>
      </c>
      <c r="F451" s="32"/>
      <c r="G451" s="9" t="s">
        <v>2</v>
      </c>
      <c r="H451" s="9" t="s">
        <v>608</v>
      </c>
      <c r="I451" s="7" t="s">
        <v>7</v>
      </c>
      <c r="J451" s="6" t="s">
        <v>640</v>
      </c>
      <c r="K451" s="15">
        <v>1</v>
      </c>
      <c r="L451" s="7">
        <v>79.46</v>
      </c>
      <c r="M451" s="18">
        <v>531</v>
      </c>
      <c r="N451" s="6" t="s">
        <v>19</v>
      </c>
      <c r="O451" s="6"/>
      <c r="P451" s="6"/>
      <c r="Q451" s="6"/>
    </row>
    <row r="452" spans="1:17" ht="12.75">
      <c r="A452" s="15">
        <v>3</v>
      </c>
      <c r="B452" s="6" t="s">
        <v>111</v>
      </c>
      <c r="C452" s="6"/>
      <c r="D452" s="6">
        <v>1997</v>
      </c>
      <c r="E452" s="6">
        <v>2</v>
      </c>
      <c r="F452" s="32"/>
      <c r="G452" s="9" t="s">
        <v>106</v>
      </c>
      <c r="H452" s="9" t="s">
        <v>107</v>
      </c>
      <c r="I452" s="7" t="s">
        <v>7</v>
      </c>
      <c r="J452" s="6" t="s">
        <v>507</v>
      </c>
      <c r="K452" s="15">
        <v>2</v>
      </c>
      <c r="L452" s="7">
        <v>86.01</v>
      </c>
      <c r="M452" s="18">
        <f aca="true" t="shared" si="17" ref="M452:M469">SUM(1000*(64.45/L452)^3)</f>
        <v>420.74786611988515</v>
      </c>
      <c r="N452" s="6" t="s">
        <v>110</v>
      </c>
      <c r="O452" s="6"/>
      <c r="P452" s="6"/>
      <c r="Q452" s="6"/>
    </row>
    <row r="453" spans="1:17" ht="12.75">
      <c r="A453" s="15">
        <v>4</v>
      </c>
      <c r="B453" s="6" t="s">
        <v>167</v>
      </c>
      <c r="C453" s="6"/>
      <c r="D453" s="6">
        <v>1997</v>
      </c>
      <c r="E453" s="6">
        <v>1</v>
      </c>
      <c r="F453" s="32"/>
      <c r="G453" s="9" t="s">
        <v>2</v>
      </c>
      <c r="H453" s="9" t="s">
        <v>3</v>
      </c>
      <c r="I453" s="7" t="s">
        <v>7</v>
      </c>
      <c r="J453" s="6" t="s">
        <v>508</v>
      </c>
      <c r="K453" s="15">
        <v>2</v>
      </c>
      <c r="L453" s="7">
        <v>86.31</v>
      </c>
      <c r="M453" s="18">
        <f t="shared" si="17"/>
        <v>416.37573778766756</v>
      </c>
      <c r="N453" s="6" t="s">
        <v>168</v>
      </c>
      <c r="O453" s="6"/>
      <c r="P453" s="6"/>
      <c r="Q453" s="6"/>
    </row>
    <row r="454" spans="1:17" ht="12.75">
      <c r="A454" s="15">
        <v>5</v>
      </c>
      <c r="B454" s="6" t="s">
        <v>75</v>
      </c>
      <c r="C454" s="6"/>
      <c r="D454" s="6">
        <v>1996</v>
      </c>
      <c r="E454" s="6">
        <v>1</v>
      </c>
      <c r="F454" s="32"/>
      <c r="G454" s="9" t="s">
        <v>2</v>
      </c>
      <c r="H454" s="9" t="s">
        <v>3</v>
      </c>
      <c r="I454" s="7" t="s">
        <v>7</v>
      </c>
      <c r="J454" s="6" t="s">
        <v>509</v>
      </c>
      <c r="K454" s="15">
        <v>2</v>
      </c>
      <c r="L454" s="7">
        <v>86.41</v>
      </c>
      <c r="M454" s="18">
        <f t="shared" si="17"/>
        <v>414.9318282989156</v>
      </c>
      <c r="N454" s="6" t="s">
        <v>71</v>
      </c>
      <c r="O454" s="6"/>
      <c r="P454" s="6"/>
      <c r="Q454" s="6"/>
    </row>
    <row r="455" spans="1:17" ht="12.75">
      <c r="A455" s="15">
        <v>6</v>
      </c>
      <c r="B455" s="6" t="s">
        <v>180</v>
      </c>
      <c r="C455" s="6"/>
      <c r="D455" s="6">
        <v>1996</v>
      </c>
      <c r="E455" s="6">
        <v>2</v>
      </c>
      <c r="F455" s="32"/>
      <c r="G455" s="9" t="s">
        <v>2</v>
      </c>
      <c r="H455" s="9" t="s">
        <v>82</v>
      </c>
      <c r="I455" s="7" t="s">
        <v>7</v>
      </c>
      <c r="J455" s="6" t="s">
        <v>510</v>
      </c>
      <c r="K455" s="15">
        <v>2</v>
      </c>
      <c r="L455" s="7">
        <v>86.65</v>
      </c>
      <c r="M455" s="18">
        <f t="shared" si="17"/>
        <v>411.4935800475443</v>
      </c>
      <c r="N455" s="6" t="s">
        <v>176</v>
      </c>
      <c r="O455" s="6"/>
      <c r="P455" s="6"/>
      <c r="Q455" s="6"/>
    </row>
    <row r="456" spans="1:17" ht="12.75">
      <c r="A456" s="15">
        <v>7</v>
      </c>
      <c r="B456" s="6" t="s">
        <v>51</v>
      </c>
      <c r="C456" s="6"/>
      <c r="D456" s="6">
        <v>1996</v>
      </c>
      <c r="E456" s="6">
        <v>2</v>
      </c>
      <c r="F456" s="32"/>
      <c r="G456" s="9" t="s">
        <v>40</v>
      </c>
      <c r="H456" s="9"/>
      <c r="I456" s="7" t="s">
        <v>7</v>
      </c>
      <c r="J456" s="6" t="s">
        <v>511</v>
      </c>
      <c r="K456" s="15">
        <v>2</v>
      </c>
      <c r="L456" s="7">
        <v>87.74</v>
      </c>
      <c r="M456" s="18">
        <f t="shared" si="17"/>
        <v>396.34727337518467</v>
      </c>
      <c r="N456" s="6" t="s">
        <v>42</v>
      </c>
      <c r="O456" s="6"/>
      <c r="P456" s="6"/>
      <c r="Q456" s="6"/>
    </row>
    <row r="457" spans="1:17" ht="12.75">
      <c r="A457" s="15">
        <v>8</v>
      </c>
      <c r="B457" s="6" t="s">
        <v>133</v>
      </c>
      <c r="C457" s="6"/>
      <c r="D457" s="6">
        <v>1997</v>
      </c>
      <c r="E457" s="6">
        <v>2</v>
      </c>
      <c r="F457" s="32"/>
      <c r="G457" s="9" t="s">
        <v>134</v>
      </c>
      <c r="H457" s="9"/>
      <c r="I457" s="7" t="s">
        <v>7</v>
      </c>
      <c r="J457" s="6" t="s">
        <v>129</v>
      </c>
      <c r="K457" s="15">
        <v>2</v>
      </c>
      <c r="L457" s="7">
        <v>88</v>
      </c>
      <c r="M457" s="18">
        <f t="shared" si="17"/>
        <v>392.8445645969314</v>
      </c>
      <c r="N457" s="6" t="s">
        <v>135</v>
      </c>
      <c r="O457" s="6"/>
      <c r="P457" s="6"/>
      <c r="Q457" s="6"/>
    </row>
    <row r="458" spans="1:17" ht="12.75">
      <c r="A458" s="15">
        <v>9</v>
      </c>
      <c r="B458" s="6" t="s">
        <v>179</v>
      </c>
      <c r="C458" s="6"/>
      <c r="D458" s="6">
        <v>1996</v>
      </c>
      <c r="E458" s="6">
        <v>2</v>
      </c>
      <c r="F458" s="32"/>
      <c r="G458" s="9" t="s">
        <v>2</v>
      </c>
      <c r="H458" s="9" t="s">
        <v>82</v>
      </c>
      <c r="I458" s="7" t="s">
        <v>7</v>
      </c>
      <c r="J458" s="10" t="s">
        <v>512</v>
      </c>
      <c r="K458" s="15">
        <v>2</v>
      </c>
      <c r="L458" s="7">
        <v>89.51</v>
      </c>
      <c r="M458" s="18">
        <f t="shared" si="17"/>
        <v>373.2966509796981</v>
      </c>
      <c r="N458" s="6" t="s">
        <v>176</v>
      </c>
      <c r="O458" s="6"/>
      <c r="P458" s="6"/>
      <c r="Q458" s="6"/>
    </row>
    <row r="459" spans="1:17" ht="12.75">
      <c r="A459" s="15">
        <v>10</v>
      </c>
      <c r="B459" s="6" t="s">
        <v>119</v>
      </c>
      <c r="C459" s="6"/>
      <c r="D459" s="6">
        <v>1996</v>
      </c>
      <c r="E459" s="6">
        <v>2</v>
      </c>
      <c r="F459" s="32"/>
      <c r="G459" s="9" t="s">
        <v>120</v>
      </c>
      <c r="H459" s="9"/>
      <c r="I459" s="7" t="s">
        <v>7</v>
      </c>
      <c r="J459" s="6" t="s">
        <v>513</v>
      </c>
      <c r="K459" s="15">
        <v>2</v>
      </c>
      <c r="L459" s="7">
        <v>90.26</v>
      </c>
      <c r="M459" s="18">
        <f t="shared" si="17"/>
        <v>364.0682259279349</v>
      </c>
      <c r="N459" s="6" t="s">
        <v>121</v>
      </c>
      <c r="O459" s="6"/>
      <c r="P459" s="6"/>
      <c r="Q459" s="6"/>
    </row>
    <row r="460" spans="1:17" ht="12.75">
      <c r="A460" s="15">
        <v>11</v>
      </c>
      <c r="B460" s="6" t="s">
        <v>172</v>
      </c>
      <c r="C460" s="6"/>
      <c r="D460" s="6">
        <v>1997</v>
      </c>
      <c r="E460" s="6">
        <v>2</v>
      </c>
      <c r="F460" s="32"/>
      <c r="G460" s="9" t="s">
        <v>2</v>
      </c>
      <c r="H460" s="9" t="s">
        <v>3</v>
      </c>
      <c r="I460" s="7" t="s">
        <v>7</v>
      </c>
      <c r="J460" s="6" t="s">
        <v>514</v>
      </c>
      <c r="K460" s="15">
        <v>2</v>
      </c>
      <c r="L460" s="7">
        <v>90.93</v>
      </c>
      <c r="M460" s="18">
        <f t="shared" si="17"/>
        <v>356.0796806735324</v>
      </c>
      <c r="N460" s="6" t="s">
        <v>22</v>
      </c>
      <c r="O460" s="6"/>
      <c r="P460" s="6"/>
      <c r="Q460" s="6"/>
    </row>
    <row r="461" spans="1:17" ht="12.75">
      <c r="A461" s="15">
        <v>12</v>
      </c>
      <c r="B461" s="6" t="s">
        <v>30</v>
      </c>
      <c r="C461" s="6"/>
      <c r="D461" s="6">
        <v>1997</v>
      </c>
      <c r="E461" s="6">
        <v>2</v>
      </c>
      <c r="F461" s="32"/>
      <c r="G461" s="9" t="s">
        <v>2</v>
      </c>
      <c r="H461" s="9" t="s">
        <v>3</v>
      </c>
      <c r="I461" s="7" t="s">
        <v>7</v>
      </c>
      <c r="J461" s="6" t="s">
        <v>515</v>
      </c>
      <c r="K461" s="15">
        <v>2</v>
      </c>
      <c r="L461" s="7">
        <v>92.91</v>
      </c>
      <c r="M461" s="18">
        <f t="shared" si="17"/>
        <v>333.7961973554796</v>
      </c>
      <c r="N461" s="6" t="s">
        <v>4</v>
      </c>
      <c r="O461" s="6"/>
      <c r="P461" s="6"/>
      <c r="Q461" s="6"/>
    </row>
    <row r="462" spans="1:17" ht="12.75">
      <c r="A462" s="15">
        <v>13</v>
      </c>
      <c r="B462" s="6" t="s">
        <v>174</v>
      </c>
      <c r="C462" s="6"/>
      <c r="D462" s="6">
        <v>1997</v>
      </c>
      <c r="E462" s="6">
        <v>2</v>
      </c>
      <c r="F462" s="32"/>
      <c r="G462" s="9" t="s">
        <v>2</v>
      </c>
      <c r="H462" s="9" t="s">
        <v>3</v>
      </c>
      <c r="I462" s="7" t="s">
        <v>7</v>
      </c>
      <c r="J462" s="6" t="s">
        <v>516</v>
      </c>
      <c r="K462" s="15">
        <v>2</v>
      </c>
      <c r="L462" s="7">
        <v>93.5</v>
      </c>
      <c r="M462" s="18">
        <f t="shared" si="17"/>
        <v>327.51706423550394</v>
      </c>
      <c r="N462" s="6" t="s">
        <v>22</v>
      </c>
      <c r="O462" s="6"/>
      <c r="P462" s="6"/>
      <c r="Q462" s="6"/>
    </row>
    <row r="463" spans="1:17" ht="12.75">
      <c r="A463" s="15">
        <v>14</v>
      </c>
      <c r="B463" s="6" t="s">
        <v>169</v>
      </c>
      <c r="C463" s="6"/>
      <c r="D463" s="6">
        <v>1997</v>
      </c>
      <c r="E463" s="6">
        <v>3</v>
      </c>
      <c r="F463" s="32"/>
      <c r="G463" s="9" t="s">
        <v>2</v>
      </c>
      <c r="H463" s="9" t="s">
        <v>3</v>
      </c>
      <c r="I463" s="7" t="s">
        <v>7</v>
      </c>
      <c r="J463" s="6" t="s">
        <v>517</v>
      </c>
      <c r="K463" s="15">
        <v>3</v>
      </c>
      <c r="L463" s="7">
        <v>96.31</v>
      </c>
      <c r="M463" s="18">
        <f t="shared" si="17"/>
        <v>299.6778308411876</v>
      </c>
      <c r="N463" s="6" t="s">
        <v>168</v>
      </c>
      <c r="O463" s="6"/>
      <c r="P463" s="6"/>
      <c r="Q463" s="6"/>
    </row>
    <row r="464" spans="1:17" ht="12.75">
      <c r="A464" s="15">
        <v>15</v>
      </c>
      <c r="B464" s="6" t="s">
        <v>170</v>
      </c>
      <c r="C464" s="6"/>
      <c r="D464" s="6">
        <v>1997</v>
      </c>
      <c r="E464" s="6">
        <v>3</v>
      </c>
      <c r="F464" s="32"/>
      <c r="G464" s="9" t="s">
        <v>2</v>
      </c>
      <c r="H464" s="9" t="s">
        <v>3</v>
      </c>
      <c r="I464" s="7" t="s">
        <v>7</v>
      </c>
      <c r="J464" s="6" t="s">
        <v>518</v>
      </c>
      <c r="K464" s="15">
        <v>3</v>
      </c>
      <c r="L464" s="7">
        <v>99.03</v>
      </c>
      <c r="M464" s="18">
        <f t="shared" si="17"/>
        <v>275.65662077969677</v>
      </c>
      <c r="N464" s="6" t="s">
        <v>168</v>
      </c>
      <c r="O464" s="6"/>
      <c r="P464" s="6"/>
      <c r="Q464" s="6"/>
    </row>
    <row r="465" spans="1:17" ht="12.75">
      <c r="A465" s="15">
        <v>16</v>
      </c>
      <c r="B465" s="6" t="s">
        <v>141</v>
      </c>
      <c r="C465" s="6"/>
      <c r="D465" s="6">
        <v>1999</v>
      </c>
      <c r="E465" s="6">
        <v>3</v>
      </c>
      <c r="F465" s="32"/>
      <c r="G465" s="9" t="s">
        <v>343</v>
      </c>
      <c r="H465" s="9"/>
      <c r="I465" s="7" t="s">
        <v>7</v>
      </c>
      <c r="J465" s="6" t="s">
        <v>519</v>
      </c>
      <c r="K465" s="15">
        <v>3</v>
      </c>
      <c r="L465" s="7">
        <v>101.33</v>
      </c>
      <c r="M465" s="18">
        <f t="shared" si="17"/>
        <v>257.30879864469966</v>
      </c>
      <c r="N465" s="6" t="s">
        <v>135</v>
      </c>
      <c r="O465" s="6"/>
      <c r="P465" s="6"/>
      <c r="Q465" s="6"/>
    </row>
    <row r="466" spans="1:17" ht="12.75">
      <c r="A466" s="15">
        <v>17</v>
      </c>
      <c r="B466" s="6" t="s">
        <v>152</v>
      </c>
      <c r="C466" s="6"/>
      <c r="D466" s="6">
        <v>1996</v>
      </c>
      <c r="E466" s="6">
        <v>3</v>
      </c>
      <c r="F466" s="32"/>
      <c r="G466" s="9" t="s">
        <v>134</v>
      </c>
      <c r="H466" s="9"/>
      <c r="I466" s="7" t="s">
        <v>7</v>
      </c>
      <c r="J466" s="6" t="s">
        <v>520</v>
      </c>
      <c r="K466" s="15">
        <v>3</v>
      </c>
      <c r="L466" s="7">
        <v>101.54</v>
      </c>
      <c r="M466" s="18">
        <f t="shared" si="17"/>
        <v>255.71563813970266</v>
      </c>
      <c r="N466" s="6" t="s">
        <v>151</v>
      </c>
      <c r="O466" s="6"/>
      <c r="P466" s="6"/>
      <c r="Q466" s="6"/>
    </row>
    <row r="467" spans="1:17" ht="12.75">
      <c r="A467" s="15">
        <v>18</v>
      </c>
      <c r="B467" s="6" t="s">
        <v>173</v>
      </c>
      <c r="C467" s="6"/>
      <c r="D467" s="6">
        <v>1997</v>
      </c>
      <c r="E467" s="6">
        <v>3</v>
      </c>
      <c r="F467" s="32"/>
      <c r="G467" s="9" t="s">
        <v>2</v>
      </c>
      <c r="H467" s="9" t="s">
        <v>3</v>
      </c>
      <c r="I467" s="7" t="s">
        <v>7</v>
      </c>
      <c r="J467" s="6" t="s">
        <v>521</v>
      </c>
      <c r="K467" s="15">
        <v>3</v>
      </c>
      <c r="L467" s="7">
        <v>102.72</v>
      </c>
      <c r="M467" s="18">
        <f t="shared" si="17"/>
        <v>247.0038558692409</v>
      </c>
      <c r="N467" s="6" t="s">
        <v>22</v>
      </c>
      <c r="O467" s="6"/>
      <c r="P467" s="6"/>
      <c r="Q467" s="6"/>
    </row>
    <row r="468" spans="1:17" ht="12.75">
      <c r="A468" s="15">
        <v>19</v>
      </c>
      <c r="B468" s="6" t="s">
        <v>53</v>
      </c>
      <c r="C468" s="6"/>
      <c r="D468" s="6">
        <v>1996</v>
      </c>
      <c r="E468" s="6"/>
      <c r="F468" s="32"/>
      <c r="G468" s="9" t="s">
        <v>40</v>
      </c>
      <c r="H468" s="9"/>
      <c r="I468" s="7" t="s">
        <v>7</v>
      </c>
      <c r="J468" s="6" t="s">
        <v>522</v>
      </c>
      <c r="K468" s="15">
        <v>3</v>
      </c>
      <c r="L468" s="7">
        <v>103.23</v>
      </c>
      <c r="M468" s="18">
        <f t="shared" si="17"/>
        <v>243.36100098901065</v>
      </c>
      <c r="N468" s="6" t="s">
        <v>55</v>
      </c>
      <c r="O468" s="6"/>
      <c r="P468" s="6"/>
      <c r="Q468" s="6"/>
    </row>
    <row r="469" spans="1:17" ht="12.75">
      <c r="A469" s="15">
        <v>20</v>
      </c>
      <c r="B469" s="6" t="s">
        <v>156</v>
      </c>
      <c r="C469" s="6"/>
      <c r="D469" s="6">
        <v>1998</v>
      </c>
      <c r="E469" s="6">
        <v>3</v>
      </c>
      <c r="F469" s="32"/>
      <c r="G469" s="9" t="s">
        <v>343</v>
      </c>
      <c r="H469" s="9"/>
      <c r="I469" s="7" t="s">
        <v>7</v>
      </c>
      <c r="J469" s="10" t="s">
        <v>523</v>
      </c>
      <c r="K469" s="15" t="s">
        <v>252</v>
      </c>
      <c r="L469" s="7">
        <v>109.47</v>
      </c>
      <c r="M469" s="18">
        <f t="shared" si="17"/>
        <v>204.0719953138391</v>
      </c>
      <c r="N469" s="6" t="s">
        <v>149</v>
      </c>
      <c r="O469" s="6"/>
      <c r="P469" s="6"/>
      <c r="Q469" s="6"/>
    </row>
    <row r="470" spans="9:13" ht="12.75">
      <c r="I470" s="5"/>
      <c r="K470" s="25"/>
      <c r="L470" s="5"/>
      <c r="M470" s="2"/>
    </row>
    <row r="471" spans="5:13" ht="12.75">
      <c r="E471" s="4" t="s">
        <v>199</v>
      </c>
      <c r="I471" s="5"/>
      <c r="K471" s="25"/>
      <c r="L471" s="5"/>
      <c r="M471" s="2"/>
    </row>
    <row r="472" spans="1:17" ht="12.75">
      <c r="A472" s="15">
        <v>1</v>
      </c>
      <c r="B472" s="6" t="s">
        <v>0</v>
      </c>
      <c r="C472" s="6"/>
      <c r="D472" s="6">
        <v>1994</v>
      </c>
      <c r="E472" s="6" t="s">
        <v>1</v>
      </c>
      <c r="F472" s="35"/>
      <c r="G472" s="9" t="s">
        <v>2</v>
      </c>
      <c r="H472" s="9" t="s">
        <v>608</v>
      </c>
      <c r="I472" s="7" t="s">
        <v>7</v>
      </c>
      <c r="J472" s="10" t="s">
        <v>641</v>
      </c>
      <c r="K472" s="15">
        <v>1</v>
      </c>
      <c r="L472" s="7">
        <v>561</v>
      </c>
      <c r="M472" s="18">
        <v>561</v>
      </c>
      <c r="N472" s="6" t="s">
        <v>4</v>
      </c>
      <c r="O472" s="6"/>
      <c r="P472" s="6"/>
      <c r="Q472" s="6"/>
    </row>
    <row r="473" spans="1:16" ht="12.75">
      <c r="A473" s="15">
        <v>2</v>
      </c>
      <c r="B473" s="6" t="s">
        <v>88</v>
      </c>
      <c r="C473" s="6"/>
      <c r="D473" s="6">
        <v>1994</v>
      </c>
      <c r="E473" s="6">
        <v>1</v>
      </c>
      <c r="F473" s="32"/>
      <c r="G473" s="9" t="s">
        <v>2</v>
      </c>
      <c r="H473" s="9" t="s">
        <v>82</v>
      </c>
      <c r="I473" s="7" t="s">
        <v>7</v>
      </c>
      <c r="J473" s="10" t="s">
        <v>524</v>
      </c>
      <c r="K473" s="15">
        <v>1</v>
      </c>
      <c r="L473" s="7">
        <v>72.34</v>
      </c>
      <c r="M473" s="18">
        <f>SUM(1000*(58.58/L473)^3)</f>
        <v>531.022091316455</v>
      </c>
      <c r="N473" s="6" t="s">
        <v>85</v>
      </c>
      <c r="O473" s="6"/>
      <c r="P473" s="6"/>
    </row>
    <row r="474" spans="1:17" ht="12.75">
      <c r="A474" s="15">
        <v>3</v>
      </c>
      <c r="B474" s="6" t="s">
        <v>148</v>
      </c>
      <c r="C474" s="6"/>
      <c r="D474" s="6">
        <v>1994</v>
      </c>
      <c r="E474" s="6" t="s">
        <v>1</v>
      </c>
      <c r="F474" s="32"/>
      <c r="G474" s="9" t="s">
        <v>134</v>
      </c>
      <c r="H474" s="9"/>
      <c r="I474" s="7" t="s">
        <v>7</v>
      </c>
      <c r="J474" s="10" t="s">
        <v>525</v>
      </c>
      <c r="K474" s="15">
        <v>1</v>
      </c>
      <c r="L474" s="7">
        <v>72.79</v>
      </c>
      <c r="M474" s="18">
        <f>SUM(1000*(58.58/L474)^3)</f>
        <v>521.234248416091</v>
      </c>
      <c r="N474" s="6" t="s">
        <v>149</v>
      </c>
      <c r="O474" s="6"/>
      <c r="P474" s="6"/>
      <c r="Q474" s="6"/>
    </row>
    <row r="475" spans="1:17" ht="12.75">
      <c r="A475" s="15">
        <v>4</v>
      </c>
      <c r="B475" s="6" t="s">
        <v>8</v>
      </c>
      <c r="C475" s="6"/>
      <c r="D475" s="6">
        <v>1994</v>
      </c>
      <c r="E475" s="6" t="s">
        <v>1</v>
      </c>
      <c r="F475" s="35"/>
      <c r="G475" s="9" t="s">
        <v>2</v>
      </c>
      <c r="H475" s="9" t="s">
        <v>608</v>
      </c>
      <c r="I475" s="7" t="s">
        <v>7</v>
      </c>
      <c r="J475" s="10" t="s">
        <v>642</v>
      </c>
      <c r="K475" s="15">
        <v>1</v>
      </c>
      <c r="L475" s="7">
        <v>69.61</v>
      </c>
      <c r="M475" s="18">
        <v>504</v>
      </c>
      <c r="N475" s="6" t="s">
        <v>4</v>
      </c>
      <c r="O475" s="6"/>
      <c r="Q475" s="6"/>
    </row>
    <row r="476" spans="1:17" ht="12.75">
      <c r="A476" s="15">
        <v>5</v>
      </c>
      <c r="B476" s="6" t="s">
        <v>47</v>
      </c>
      <c r="C476" s="6"/>
      <c r="D476" s="6">
        <v>1994</v>
      </c>
      <c r="E476" s="6">
        <v>1</v>
      </c>
      <c r="F476" s="32"/>
      <c r="G476" s="9" t="s">
        <v>40</v>
      </c>
      <c r="H476" s="9"/>
      <c r="I476" s="7" t="s">
        <v>7</v>
      </c>
      <c r="J476" s="10" t="s">
        <v>526</v>
      </c>
      <c r="K476" s="15">
        <v>1</v>
      </c>
      <c r="L476" s="7">
        <v>74.88</v>
      </c>
      <c r="M476" s="18">
        <f aca="true" t="shared" si="18" ref="M476:M494">SUM(1000*(58.58/L476)^3)</f>
        <v>478.79608965113533</v>
      </c>
      <c r="N476" s="6" t="s">
        <v>42</v>
      </c>
      <c r="O476" s="6"/>
      <c r="P476" s="6"/>
      <c r="Q476" s="6"/>
    </row>
    <row r="477" spans="1:17" ht="12.75">
      <c r="A477" s="15">
        <v>6</v>
      </c>
      <c r="B477" s="6" t="s">
        <v>113</v>
      </c>
      <c r="C477" s="6"/>
      <c r="D477" s="6">
        <v>1995</v>
      </c>
      <c r="E477" s="6">
        <v>2</v>
      </c>
      <c r="F477" s="32"/>
      <c r="G477" s="9" t="s">
        <v>106</v>
      </c>
      <c r="H477" s="9" t="s">
        <v>107</v>
      </c>
      <c r="I477" s="7" t="s">
        <v>7</v>
      </c>
      <c r="J477" s="10" t="s">
        <v>527</v>
      </c>
      <c r="K477" s="15">
        <v>2</v>
      </c>
      <c r="L477" s="7">
        <v>76.47</v>
      </c>
      <c r="M477" s="18">
        <f t="shared" si="18"/>
        <v>449.54671810893996</v>
      </c>
      <c r="N477" s="6" t="s">
        <v>110</v>
      </c>
      <c r="O477" s="6"/>
      <c r="P477" s="6"/>
      <c r="Q477" s="6"/>
    </row>
    <row r="478" spans="1:17" ht="12.75">
      <c r="A478" s="15">
        <v>7</v>
      </c>
      <c r="B478" s="6" t="s">
        <v>96</v>
      </c>
      <c r="C478" s="6"/>
      <c r="D478" s="6">
        <v>1995</v>
      </c>
      <c r="E478" s="6">
        <v>2</v>
      </c>
      <c r="F478" s="32"/>
      <c r="G478" s="9" t="s">
        <v>2</v>
      </c>
      <c r="H478" s="9" t="s">
        <v>92</v>
      </c>
      <c r="I478" s="7" t="s">
        <v>7</v>
      </c>
      <c r="J478" s="10" t="s">
        <v>528</v>
      </c>
      <c r="K478" s="15">
        <v>2</v>
      </c>
      <c r="L478" s="7">
        <v>78.4</v>
      </c>
      <c r="M478" s="18">
        <f t="shared" si="18"/>
        <v>417.1573634982287</v>
      </c>
      <c r="N478" s="6" t="s">
        <v>85</v>
      </c>
      <c r="O478" s="6"/>
      <c r="P478" s="6"/>
      <c r="Q478" s="6"/>
    </row>
    <row r="479" spans="1:17" ht="12.75">
      <c r="A479" s="15">
        <v>8</v>
      </c>
      <c r="B479" s="6" t="s">
        <v>44</v>
      </c>
      <c r="C479" s="6"/>
      <c r="D479" s="6">
        <v>1995</v>
      </c>
      <c r="E479" s="6">
        <v>2</v>
      </c>
      <c r="F479" s="32"/>
      <c r="G479" s="9" t="s">
        <v>40</v>
      </c>
      <c r="H479" s="9"/>
      <c r="I479" s="7" t="s">
        <v>7</v>
      </c>
      <c r="J479" s="10" t="s">
        <v>529</v>
      </c>
      <c r="K479" s="15">
        <v>2</v>
      </c>
      <c r="L479" s="7">
        <v>78.69</v>
      </c>
      <c r="M479" s="18">
        <f t="shared" si="18"/>
        <v>412.5622302218529</v>
      </c>
      <c r="N479" s="6" t="s">
        <v>42</v>
      </c>
      <c r="O479" s="6"/>
      <c r="P479" s="6"/>
      <c r="Q479" s="6"/>
    </row>
    <row r="480" spans="1:17" ht="12.75">
      <c r="A480" s="15">
        <v>9</v>
      </c>
      <c r="B480" s="6" t="s">
        <v>89</v>
      </c>
      <c r="C480" s="6"/>
      <c r="D480" s="6">
        <v>1995</v>
      </c>
      <c r="E480" s="6">
        <v>1</v>
      </c>
      <c r="F480" s="32"/>
      <c r="G480" s="9" t="s">
        <v>2</v>
      </c>
      <c r="H480" s="9" t="s">
        <v>82</v>
      </c>
      <c r="I480" s="7" t="s">
        <v>7</v>
      </c>
      <c r="J480" s="10" t="s">
        <v>530</v>
      </c>
      <c r="K480" s="15">
        <v>2</v>
      </c>
      <c r="L480" s="7">
        <v>78.88</v>
      </c>
      <c r="M480" s="18">
        <f t="shared" si="18"/>
        <v>409.58816214634646</v>
      </c>
      <c r="N480" s="6" t="s">
        <v>85</v>
      </c>
      <c r="O480" s="6"/>
      <c r="P480" s="6"/>
      <c r="Q480" s="6"/>
    </row>
    <row r="481" spans="1:17" ht="12.75">
      <c r="A481" s="15">
        <v>10</v>
      </c>
      <c r="B481" s="6" t="s">
        <v>95</v>
      </c>
      <c r="C481" s="6"/>
      <c r="D481" s="6">
        <v>1995</v>
      </c>
      <c r="E481" s="6">
        <v>2</v>
      </c>
      <c r="F481" s="32"/>
      <c r="G481" s="9" t="s">
        <v>2</v>
      </c>
      <c r="H481" s="9" t="s">
        <v>92</v>
      </c>
      <c r="I481" s="7" t="s">
        <v>7</v>
      </c>
      <c r="J481" s="10" t="s">
        <v>531</v>
      </c>
      <c r="K481" s="15">
        <v>2</v>
      </c>
      <c r="L481" s="7">
        <v>79.12</v>
      </c>
      <c r="M481" s="18">
        <f t="shared" si="18"/>
        <v>405.8721632742561</v>
      </c>
      <c r="N481" s="6" t="s">
        <v>85</v>
      </c>
      <c r="O481" s="6"/>
      <c r="P481" s="6"/>
      <c r="Q481" s="6"/>
    </row>
    <row r="482" spans="1:17" ht="12.75">
      <c r="A482" s="15">
        <v>11</v>
      </c>
      <c r="B482" s="6" t="s">
        <v>126</v>
      </c>
      <c r="C482" s="6"/>
      <c r="D482" s="6">
        <v>1994</v>
      </c>
      <c r="E482" s="6">
        <v>2</v>
      </c>
      <c r="F482" s="32"/>
      <c r="G482" s="9" t="s">
        <v>120</v>
      </c>
      <c r="H482" s="9"/>
      <c r="I482" s="7" t="s">
        <v>7</v>
      </c>
      <c r="J482" s="10" t="s">
        <v>532</v>
      </c>
      <c r="K482" s="15">
        <v>2</v>
      </c>
      <c r="L482" s="7">
        <v>80.07</v>
      </c>
      <c r="M482" s="18">
        <f t="shared" si="18"/>
        <v>391.59633318085855</v>
      </c>
      <c r="N482" s="6" t="s">
        <v>121</v>
      </c>
      <c r="O482" s="6"/>
      <c r="P482" s="6"/>
      <c r="Q482" s="6"/>
    </row>
    <row r="483" spans="1:17" ht="12.75">
      <c r="A483" s="15">
        <v>12</v>
      </c>
      <c r="B483" s="6" t="s">
        <v>79</v>
      </c>
      <c r="C483" s="6"/>
      <c r="D483" s="6">
        <v>1994</v>
      </c>
      <c r="E483" s="6">
        <v>1</v>
      </c>
      <c r="F483" s="32"/>
      <c r="G483" s="9" t="s">
        <v>56</v>
      </c>
      <c r="H483" s="9"/>
      <c r="I483" s="7" t="s">
        <v>7</v>
      </c>
      <c r="J483" s="10" t="s">
        <v>533</v>
      </c>
      <c r="K483" s="15">
        <v>2</v>
      </c>
      <c r="L483" s="7">
        <v>80.1</v>
      </c>
      <c r="M483" s="18">
        <f t="shared" si="18"/>
        <v>391.1565020727711</v>
      </c>
      <c r="N483" s="6" t="s">
        <v>78</v>
      </c>
      <c r="O483" s="6"/>
      <c r="P483" s="6"/>
      <c r="Q483" s="6"/>
    </row>
    <row r="484" spans="1:17" ht="12.75">
      <c r="A484" s="15">
        <v>13</v>
      </c>
      <c r="B484" s="6" t="s">
        <v>147</v>
      </c>
      <c r="C484" s="6"/>
      <c r="D484" s="6">
        <v>1995</v>
      </c>
      <c r="E484" s="6">
        <v>2</v>
      </c>
      <c r="F484" s="32"/>
      <c r="G484" s="9" t="s">
        <v>343</v>
      </c>
      <c r="H484" s="9"/>
      <c r="I484" s="7" t="s">
        <v>7</v>
      </c>
      <c r="J484" s="10" t="s">
        <v>534</v>
      </c>
      <c r="K484" s="15">
        <v>2</v>
      </c>
      <c r="L484" s="7">
        <v>81.21</v>
      </c>
      <c r="M484" s="18">
        <f t="shared" si="18"/>
        <v>375.3354375578928</v>
      </c>
      <c r="N484" s="6" t="s">
        <v>143</v>
      </c>
      <c r="O484" s="6"/>
      <c r="P484" s="6"/>
      <c r="Q484" s="6"/>
    </row>
    <row r="485" spans="1:17" ht="12.75">
      <c r="A485" s="15">
        <v>14</v>
      </c>
      <c r="B485" s="6" t="s">
        <v>114</v>
      </c>
      <c r="C485" s="6"/>
      <c r="D485" s="6">
        <v>1995</v>
      </c>
      <c r="E485" s="6">
        <v>2</v>
      </c>
      <c r="F485" s="32"/>
      <c r="G485" s="9" t="s">
        <v>106</v>
      </c>
      <c r="H485" s="9" t="s">
        <v>107</v>
      </c>
      <c r="I485" s="7" t="s">
        <v>7</v>
      </c>
      <c r="J485" s="10" t="s">
        <v>535</v>
      </c>
      <c r="K485" s="15">
        <v>2</v>
      </c>
      <c r="L485" s="7">
        <v>82.34</v>
      </c>
      <c r="M485" s="18">
        <f t="shared" si="18"/>
        <v>360.0936923638798</v>
      </c>
      <c r="N485" s="6" t="s">
        <v>110</v>
      </c>
      <c r="O485" s="6"/>
      <c r="P485" s="6"/>
      <c r="Q485" s="6"/>
    </row>
    <row r="486" spans="1:17" ht="12.75">
      <c r="A486" s="15">
        <v>15</v>
      </c>
      <c r="B486" s="6" t="s">
        <v>73</v>
      </c>
      <c r="C486" s="6"/>
      <c r="D486" s="6">
        <v>1995</v>
      </c>
      <c r="E486" s="6">
        <v>2</v>
      </c>
      <c r="F486" s="32"/>
      <c r="G486" s="9" t="s">
        <v>2</v>
      </c>
      <c r="H486" s="9" t="s">
        <v>3</v>
      </c>
      <c r="I486" s="7" t="s">
        <v>7</v>
      </c>
      <c r="J486" s="10" t="s">
        <v>536</v>
      </c>
      <c r="K486" s="15">
        <v>2</v>
      </c>
      <c r="L486" s="7">
        <v>83.8</v>
      </c>
      <c r="M486" s="18">
        <f t="shared" si="18"/>
        <v>341.5985717058764</v>
      </c>
      <c r="N486" s="6" t="s">
        <v>71</v>
      </c>
      <c r="O486" s="6"/>
      <c r="P486" s="6"/>
      <c r="Q486" s="6"/>
    </row>
    <row r="487" spans="1:17" ht="12.75">
      <c r="A487" s="15">
        <v>16</v>
      </c>
      <c r="B487" s="6" t="s">
        <v>76</v>
      </c>
      <c r="C487" s="6"/>
      <c r="D487" s="6">
        <v>1994</v>
      </c>
      <c r="E487" s="6">
        <v>2</v>
      </c>
      <c r="F487" s="32"/>
      <c r="G487" s="9" t="s">
        <v>2</v>
      </c>
      <c r="H487" s="9" t="s">
        <v>3</v>
      </c>
      <c r="I487" s="7" t="s">
        <v>7</v>
      </c>
      <c r="J487" s="10" t="s">
        <v>537</v>
      </c>
      <c r="K487" s="15">
        <v>3</v>
      </c>
      <c r="L487" s="7">
        <v>84.3</v>
      </c>
      <c r="M487" s="18">
        <f t="shared" si="18"/>
        <v>335.5562854315513</v>
      </c>
      <c r="N487" s="6" t="s">
        <v>71</v>
      </c>
      <c r="O487" s="6"/>
      <c r="P487" s="6"/>
      <c r="Q487" s="6"/>
    </row>
    <row r="488" spans="1:17" ht="12.75">
      <c r="A488" s="15">
        <v>17</v>
      </c>
      <c r="B488" s="6" t="s">
        <v>158</v>
      </c>
      <c r="C488" s="6"/>
      <c r="D488" s="6">
        <v>1995</v>
      </c>
      <c r="E488" s="6">
        <v>2</v>
      </c>
      <c r="F488" s="32"/>
      <c r="G488" s="9" t="s">
        <v>343</v>
      </c>
      <c r="H488" s="9"/>
      <c r="I488" s="7" t="s">
        <v>7</v>
      </c>
      <c r="J488" s="10" t="s">
        <v>538</v>
      </c>
      <c r="K488" s="15">
        <v>3</v>
      </c>
      <c r="L488" s="7">
        <v>84.99</v>
      </c>
      <c r="M488" s="18">
        <f t="shared" si="18"/>
        <v>327.44971314909</v>
      </c>
      <c r="N488" s="6" t="s">
        <v>149</v>
      </c>
      <c r="O488" s="6"/>
      <c r="P488" s="6"/>
      <c r="Q488" s="6"/>
    </row>
    <row r="489" spans="1:17" ht="12.75">
      <c r="A489" s="15">
        <v>18</v>
      </c>
      <c r="B489" s="6" t="s">
        <v>144</v>
      </c>
      <c r="C489" s="6"/>
      <c r="D489" s="6">
        <v>1995</v>
      </c>
      <c r="E489" s="6">
        <v>3</v>
      </c>
      <c r="F489" s="32"/>
      <c r="G489" s="9" t="s">
        <v>343</v>
      </c>
      <c r="H489" s="9"/>
      <c r="I489" s="7" t="s">
        <v>7</v>
      </c>
      <c r="J489" s="10" t="s">
        <v>539</v>
      </c>
      <c r="K489" s="15">
        <v>3</v>
      </c>
      <c r="L489" s="7">
        <v>86.7</v>
      </c>
      <c r="M489" s="18">
        <f t="shared" si="18"/>
        <v>308.45428630211114</v>
      </c>
      <c r="N489" s="6" t="s">
        <v>143</v>
      </c>
      <c r="O489" s="6"/>
      <c r="P489" s="6"/>
      <c r="Q489" s="6"/>
    </row>
    <row r="490" spans="1:17" ht="12.75">
      <c r="A490" s="15">
        <v>19</v>
      </c>
      <c r="B490" s="6" t="s">
        <v>140</v>
      </c>
      <c r="C490" s="6"/>
      <c r="D490" s="6">
        <v>1997</v>
      </c>
      <c r="E490" s="6">
        <v>3</v>
      </c>
      <c r="F490" s="32"/>
      <c r="G490" s="9" t="s">
        <v>343</v>
      </c>
      <c r="H490" s="9"/>
      <c r="I490" s="7" t="s">
        <v>7</v>
      </c>
      <c r="J490" s="10" t="s">
        <v>540</v>
      </c>
      <c r="K490" s="15">
        <v>3</v>
      </c>
      <c r="L490" s="7">
        <v>88.96</v>
      </c>
      <c r="M490" s="18">
        <f t="shared" si="18"/>
        <v>285.5379119429912</v>
      </c>
      <c r="N490" s="6" t="s">
        <v>135</v>
      </c>
      <c r="O490" s="6"/>
      <c r="P490" s="6"/>
      <c r="Q490" s="6"/>
    </row>
    <row r="491" spans="1:17" ht="12.75">
      <c r="A491" s="15">
        <v>20</v>
      </c>
      <c r="B491" s="6" t="s">
        <v>164</v>
      </c>
      <c r="C491" s="6"/>
      <c r="D491" s="6">
        <v>1995</v>
      </c>
      <c r="E491" s="6">
        <v>3</v>
      </c>
      <c r="F491" s="32"/>
      <c r="G491" s="9" t="s">
        <v>343</v>
      </c>
      <c r="H491" s="9"/>
      <c r="I491" s="7" t="s">
        <v>7</v>
      </c>
      <c r="J491" s="10" t="s">
        <v>541</v>
      </c>
      <c r="K491" s="15">
        <v>3</v>
      </c>
      <c r="L491" s="7">
        <v>91.49</v>
      </c>
      <c r="M491" s="18">
        <f t="shared" si="18"/>
        <v>262.4987376601937</v>
      </c>
      <c r="N491" s="6" t="s">
        <v>162</v>
      </c>
      <c r="O491" s="6"/>
      <c r="P491" s="6"/>
      <c r="Q491" s="6"/>
    </row>
    <row r="492" spans="1:17" ht="12.75">
      <c r="A492" s="15">
        <v>21</v>
      </c>
      <c r="B492" s="6" t="s">
        <v>157</v>
      </c>
      <c r="C492" s="6"/>
      <c r="D492" s="6">
        <v>1997</v>
      </c>
      <c r="E492" s="6">
        <v>3</v>
      </c>
      <c r="F492" s="32"/>
      <c r="G492" s="9" t="s">
        <v>343</v>
      </c>
      <c r="H492" s="9"/>
      <c r="I492" s="7" t="s">
        <v>7</v>
      </c>
      <c r="J492" s="10" t="s">
        <v>542</v>
      </c>
      <c r="K492" s="15">
        <v>3</v>
      </c>
      <c r="L492" s="7">
        <v>93.43</v>
      </c>
      <c r="M492" s="18">
        <f t="shared" si="18"/>
        <v>246.48418291888416</v>
      </c>
      <c r="N492" s="6" t="s">
        <v>149</v>
      </c>
      <c r="O492" s="6"/>
      <c r="P492" s="6"/>
      <c r="Q492" s="6"/>
    </row>
    <row r="493" spans="1:17" ht="12.75">
      <c r="A493" s="15" t="s">
        <v>389</v>
      </c>
      <c r="B493" s="6" t="s">
        <v>104</v>
      </c>
      <c r="C493" s="6"/>
      <c r="D493" s="6">
        <v>1993</v>
      </c>
      <c r="E493" s="6">
        <v>1</v>
      </c>
      <c r="F493" s="32"/>
      <c r="G493" s="9" t="s">
        <v>2</v>
      </c>
      <c r="H493" s="9" t="s">
        <v>87</v>
      </c>
      <c r="I493" s="7" t="s">
        <v>7</v>
      </c>
      <c r="J493" s="10" t="s">
        <v>543</v>
      </c>
      <c r="K493" s="15">
        <v>1</v>
      </c>
      <c r="L493" s="7">
        <v>71.09</v>
      </c>
      <c r="M493" s="18">
        <f t="shared" si="18"/>
        <v>559.5289468196383</v>
      </c>
      <c r="N493" s="6" t="s">
        <v>85</v>
      </c>
      <c r="O493" s="6"/>
      <c r="P493" s="6"/>
      <c r="Q493" s="6"/>
    </row>
    <row r="494" spans="1:17" ht="12.75">
      <c r="A494" s="15" t="s">
        <v>389</v>
      </c>
      <c r="B494" s="6" t="s">
        <v>98</v>
      </c>
      <c r="C494" s="6"/>
      <c r="D494" s="6">
        <v>1992</v>
      </c>
      <c r="E494" s="6">
        <v>1</v>
      </c>
      <c r="F494" s="32"/>
      <c r="G494" s="9" t="s">
        <v>2</v>
      </c>
      <c r="H494" s="9" t="s">
        <v>99</v>
      </c>
      <c r="I494" s="7" t="s">
        <v>7</v>
      </c>
      <c r="J494" s="10" t="s">
        <v>544</v>
      </c>
      <c r="K494" s="15">
        <v>1</v>
      </c>
      <c r="L494" s="7">
        <v>74.22</v>
      </c>
      <c r="M494" s="18">
        <f t="shared" si="18"/>
        <v>491.6830670609117</v>
      </c>
      <c r="N494" s="6" t="s">
        <v>100</v>
      </c>
      <c r="O494" s="6"/>
      <c r="P494" s="6"/>
      <c r="Q494" s="6"/>
    </row>
    <row r="496" spans="5:13" ht="12.75">
      <c r="E496" s="4" t="s">
        <v>200</v>
      </c>
      <c r="G496" s="5"/>
      <c r="I496" s="5"/>
      <c r="K496" s="25"/>
      <c r="L496" s="5"/>
      <c r="M496" s="2"/>
    </row>
    <row r="497" spans="1:17" ht="12.75">
      <c r="A497" s="15">
        <v>1</v>
      </c>
      <c r="B497" s="6" t="s">
        <v>122</v>
      </c>
      <c r="C497" s="6"/>
      <c r="D497" s="6">
        <v>1996</v>
      </c>
      <c r="E497" s="6" t="s">
        <v>1</v>
      </c>
      <c r="F497" s="32"/>
      <c r="G497" s="9" t="s">
        <v>2</v>
      </c>
      <c r="H497" s="9" t="s">
        <v>608</v>
      </c>
      <c r="I497" s="7" t="s">
        <v>15</v>
      </c>
      <c r="J497" s="10" t="s">
        <v>616</v>
      </c>
      <c r="K497" s="15" t="s">
        <v>1</v>
      </c>
      <c r="L497" s="7">
        <v>135.01</v>
      </c>
      <c r="M497" s="18">
        <f aca="true" t="shared" si="19" ref="M497:M510">SUM(1000*(112.98/L497)^3)</f>
        <v>586.0125263462389</v>
      </c>
      <c r="N497" s="6" t="s">
        <v>610</v>
      </c>
      <c r="O497" s="6"/>
      <c r="P497" s="6"/>
      <c r="Q497" s="6"/>
    </row>
    <row r="498" spans="1:17" ht="12.75">
      <c r="A498" s="15">
        <v>2</v>
      </c>
      <c r="B498" s="6" t="s">
        <v>70</v>
      </c>
      <c r="C498" s="6"/>
      <c r="D498" s="6">
        <v>1996</v>
      </c>
      <c r="E498" s="6" t="s">
        <v>1</v>
      </c>
      <c r="F498" s="32"/>
      <c r="G498" s="9" t="s">
        <v>2</v>
      </c>
      <c r="H498" s="9" t="s">
        <v>608</v>
      </c>
      <c r="I498" s="7" t="s">
        <v>15</v>
      </c>
      <c r="J498" s="10" t="s">
        <v>617</v>
      </c>
      <c r="K498" s="15" t="s">
        <v>1</v>
      </c>
      <c r="L498" s="7">
        <v>135.66</v>
      </c>
      <c r="M498" s="18">
        <f t="shared" si="19"/>
        <v>577.6293777956002</v>
      </c>
      <c r="N498" s="6" t="s">
        <v>71</v>
      </c>
      <c r="O498" s="6"/>
      <c r="P498" s="6"/>
      <c r="Q498" s="6"/>
    </row>
    <row r="499" spans="1:17" ht="12.75">
      <c r="A499" s="15">
        <v>3</v>
      </c>
      <c r="B499" s="6" t="s">
        <v>175</v>
      </c>
      <c r="C499" s="6"/>
      <c r="D499" s="6">
        <v>1996</v>
      </c>
      <c r="E499" s="6">
        <v>1</v>
      </c>
      <c r="F499" s="32"/>
      <c r="G499" s="9" t="s">
        <v>2</v>
      </c>
      <c r="H499" s="9" t="s">
        <v>82</v>
      </c>
      <c r="I499" s="7" t="s">
        <v>15</v>
      </c>
      <c r="J499" s="10" t="s">
        <v>545</v>
      </c>
      <c r="K499" s="15">
        <v>1</v>
      </c>
      <c r="L499" s="7">
        <v>142.34</v>
      </c>
      <c r="M499" s="18">
        <f t="shared" si="19"/>
        <v>500.0619691588186</v>
      </c>
      <c r="N499" s="6" t="s">
        <v>176</v>
      </c>
      <c r="O499" s="6"/>
      <c r="P499" s="6"/>
      <c r="Q499" s="6"/>
    </row>
    <row r="500" spans="1:17" ht="12.75">
      <c r="A500" s="15">
        <v>4</v>
      </c>
      <c r="B500" s="6" t="s">
        <v>68</v>
      </c>
      <c r="C500" s="6"/>
      <c r="D500" s="6">
        <v>1996</v>
      </c>
      <c r="E500" s="6">
        <v>1</v>
      </c>
      <c r="F500" s="32"/>
      <c r="G500" s="9" t="s">
        <v>2</v>
      </c>
      <c r="H500" s="9" t="s">
        <v>32</v>
      </c>
      <c r="I500" s="7" t="s">
        <v>15</v>
      </c>
      <c r="J500" s="10" t="s">
        <v>546</v>
      </c>
      <c r="K500" s="15">
        <v>1</v>
      </c>
      <c r="L500" s="7">
        <v>144.25</v>
      </c>
      <c r="M500" s="18">
        <f t="shared" si="19"/>
        <v>480.4600096965522</v>
      </c>
      <c r="N500" s="6" t="s">
        <v>69</v>
      </c>
      <c r="O500" s="6"/>
      <c r="P500" s="6"/>
      <c r="Q500" s="6"/>
    </row>
    <row r="501" spans="1:17" ht="12.75">
      <c r="A501" s="15">
        <v>5</v>
      </c>
      <c r="B501" s="6" t="s">
        <v>177</v>
      </c>
      <c r="C501" s="6"/>
      <c r="D501" s="6">
        <v>1996</v>
      </c>
      <c r="E501" s="6">
        <v>1</v>
      </c>
      <c r="F501" s="32"/>
      <c r="G501" s="9" t="s">
        <v>2</v>
      </c>
      <c r="H501" s="9" t="s">
        <v>82</v>
      </c>
      <c r="I501" s="7" t="s">
        <v>15</v>
      </c>
      <c r="J501" s="10" t="s">
        <v>547</v>
      </c>
      <c r="K501" s="15">
        <v>1</v>
      </c>
      <c r="L501" s="7">
        <v>144.32</v>
      </c>
      <c r="M501" s="18">
        <f t="shared" si="19"/>
        <v>479.7612314832712</v>
      </c>
      <c r="N501" s="6" t="s">
        <v>176</v>
      </c>
      <c r="O501" s="6"/>
      <c r="P501" s="6"/>
      <c r="Q501" s="6"/>
    </row>
    <row r="502" spans="1:17" ht="12.75">
      <c r="A502" s="15">
        <v>6</v>
      </c>
      <c r="B502" s="6" t="s">
        <v>80</v>
      </c>
      <c r="C502" s="6"/>
      <c r="D502" s="6">
        <v>1997</v>
      </c>
      <c r="E502" s="6">
        <v>1</v>
      </c>
      <c r="F502" s="32"/>
      <c r="G502" s="9" t="s">
        <v>56</v>
      </c>
      <c r="H502" s="9"/>
      <c r="I502" s="7" t="s">
        <v>15</v>
      </c>
      <c r="J502" s="10" t="s">
        <v>548</v>
      </c>
      <c r="K502" s="15">
        <v>2</v>
      </c>
      <c r="L502" s="7">
        <v>148.51</v>
      </c>
      <c r="M502" s="18">
        <f t="shared" si="19"/>
        <v>440.2887785617467</v>
      </c>
      <c r="N502" s="6" t="s">
        <v>78</v>
      </c>
      <c r="O502" s="6"/>
      <c r="P502" s="6"/>
      <c r="Q502" s="6"/>
    </row>
    <row r="503" spans="1:17" ht="12.75">
      <c r="A503" s="15">
        <v>7</v>
      </c>
      <c r="B503" s="6" t="s">
        <v>48</v>
      </c>
      <c r="C503" s="6"/>
      <c r="D503" s="6">
        <v>1997</v>
      </c>
      <c r="E503" s="6">
        <v>1</v>
      </c>
      <c r="F503" s="32"/>
      <c r="G503" s="9" t="s">
        <v>40</v>
      </c>
      <c r="H503" s="9"/>
      <c r="I503" s="7" t="s">
        <v>15</v>
      </c>
      <c r="J503" s="10" t="s">
        <v>549</v>
      </c>
      <c r="K503" s="15">
        <v>2</v>
      </c>
      <c r="L503" s="7">
        <v>149.46</v>
      </c>
      <c r="M503" s="18">
        <f t="shared" si="19"/>
        <v>431.9463190942187</v>
      </c>
      <c r="N503" s="6" t="s">
        <v>49</v>
      </c>
      <c r="O503" s="6"/>
      <c r="P503" s="6"/>
      <c r="Q503" s="6"/>
    </row>
    <row r="504" spans="1:17" ht="12.75">
      <c r="A504" s="20">
        <v>8</v>
      </c>
      <c r="B504" s="10" t="s">
        <v>166</v>
      </c>
      <c r="C504" s="6"/>
      <c r="D504" s="10">
        <v>1998</v>
      </c>
      <c r="E504" s="10">
        <v>1</v>
      </c>
      <c r="F504" s="32"/>
      <c r="G504" s="29" t="s">
        <v>56</v>
      </c>
      <c r="H504" s="9"/>
      <c r="I504" s="26" t="s">
        <v>15</v>
      </c>
      <c r="J504" s="10" t="s">
        <v>550</v>
      </c>
      <c r="K504" s="15">
        <v>2</v>
      </c>
      <c r="L504" s="7">
        <v>149.89</v>
      </c>
      <c r="M504" s="18">
        <f t="shared" si="19"/>
        <v>428.23950896353045</v>
      </c>
      <c r="N504" s="10" t="s">
        <v>78</v>
      </c>
      <c r="O504" s="6"/>
      <c r="P504" s="6"/>
      <c r="Q504" s="6"/>
    </row>
    <row r="505" spans="1:17" ht="12.75">
      <c r="A505" s="15">
        <v>9</v>
      </c>
      <c r="B505" s="6" t="s">
        <v>178</v>
      </c>
      <c r="C505" s="6"/>
      <c r="D505" s="6">
        <v>1996</v>
      </c>
      <c r="E505" s="6">
        <v>2</v>
      </c>
      <c r="F505" s="32"/>
      <c r="G505" s="9" t="s">
        <v>2</v>
      </c>
      <c r="H505" s="9" t="s">
        <v>82</v>
      </c>
      <c r="I505" s="7" t="s">
        <v>15</v>
      </c>
      <c r="J505" s="10" t="s">
        <v>551</v>
      </c>
      <c r="K505" s="15">
        <v>2</v>
      </c>
      <c r="L505" s="7">
        <v>152.53</v>
      </c>
      <c r="M505" s="18">
        <f t="shared" si="19"/>
        <v>406.38615190140933</v>
      </c>
      <c r="N505" s="6" t="s">
        <v>176</v>
      </c>
      <c r="O505" s="6"/>
      <c r="P505" s="6"/>
      <c r="Q505" s="6"/>
    </row>
    <row r="506" spans="1:17" ht="12.75">
      <c r="A506" s="15">
        <v>10</v>
      </c>
      <c r="B506" s="6" t="s">
        <v>35</v>
      </c>
      <c r="C506" s="6"/>
      <c r="D506" s="6">
        <v>1997</v>
      </c>
      <c r="E506" s="6">
        <v>2</v>
      </c>
      <c r="F506" s="32"/>
      <c r="G506" s="9" t="s">
        <v>2</v>
      </c>
      <c r="H506" s="9" t="s">
        <v>32</v>
      </c>
      <c r="I506" s="7" t="s">
        <v>15</v>
      </c>
      <c r="J506" s="10" t="s">
        <v>552</v>
      </c>
      <c r="K506" s="15">
        <v>2</v>
      </c>
      <c r="L506" s="7">
        <v>155.11</v>
      </c>
      <c r="M506" s="18">
        <f t="shared" si="19"/>
        <v>386.4428867617129</v>
      </c>
      <c r="N506" s="6" t="s">
        <v>33</v>
      </c>
      <c r="O506" s="6"/>
      <c r="P506" s="6"/>
      <c r="Q506" s="6"/>
    </row>
    <row r="507" spans="1:17" ht="12.75">
      <c r="A507" s="15">
        <v>11</v>
      </c>
      <c r="B507" s="6" t="s">
        <v>105</v>
      </c>
      <c r="C507" s="6"/>
      <c r="D507" s="6">
        <v>1997</v>
      </c>
      <c r="E507" s="6">
        <v>2</v>
      </c>
      <c r="F507" s="32"/>
      <c r="G507" s="9" t="s">
        <v>106</v>
      </c>
      <c r="H507" s="9" t="s">
        <v>107</v>
      </c>
      <c r="I507" s="7" t="s">
        <v>15</v>
      </c>
      <c r="J507" s="10" t="s">
        <v>553</v>
      </c>
      <c r="K507" s="15">
        <v>2</v>
      </c>
      <c r="L507" s="7">
        <v>157.15</v>
      </c>
      <c r="M507" s="18">
        <f t="shared" si="19"/>
        <v>371.58789272718207</v>
      </c>
      <c r="N507" s="6" t="s">
        <v>108</v>
      </c>
      <c r="O507" s="6"/>
      <c r="P507" s="6"/>
      <c r="Q507" s="6"/>
    </row>
    <row r="508" spans="1:17" ht="12.75">
      <c r="A508" s="15">
        <v>12</v>
      </c>
      <c r="B508" s="6" t="s">
        <v>65</v>
      </c>
      <c r="C508" s="6"/>
      <c r="D508" s="6">
        <v>1997</v>
      </c>
      <c r="E508" s="6">
        <v>2</v>
      </c>
      <c r="F508" s="32"/>
      <c r="G508" s="9" t="s">
        <v>56</v>
      </c>
      <c r="H508" s="9" t="s">
        <v>57</v>
      </c>
      <c r="I508" s="7" t="s">
        <v>15</v>
      </c>
      <c r="J508" s="10" t="s">
        <v>554</v>
      </c>
      <c r="K508" s="15">
        <v>2</v>
      </c>
      <c r="L508" s="7">
        <v>157.27</v>
      </c>
      <c r="M508" s="18">
        <f t="shared" si="19"/>
        <v>370.7379556950927</v>
      </c>
      <c r="N508" s="6" t="s">
        <v>58</v>
      </c>
      <c r="O508" s="6"/>
      <c r="P508" s="6"/>
      <c r="Q508" s="6"/>
    </row>
    <row r="509" spans="1:17" ht="12.75">
      <c r="A509" s="15">
        <v>13</v>
      </c>
      <c r="B509" s="6" t="s">
        <v>184</v>
      </c>
      <c r="C509" s="6"/>
      <c r="D509" s="6">
        <v>1997</v>
      </c>
      <c r="E509" s="6">
        <v>2</v>
      </c>
      <c r="F509" s="32"/>
      <c r="G509" s="9" t="s">
        <v>2</v>
      </c>
      <c r="H509" s="9" t="s">
        <v>92</v>
      </c>
      <c r="I509" s="7" t="s">
        <v>15</v>
      </c>
      <c r="J509" s="10" t="s">
        <v>555</v>
      </c>
      <c r="K509" s="15">
        <v>3</v>
      </c>
      <c r="L509" s="7">
        <v>167.25</v>
      </c>
      <c r="M509" s="18">
        <f t="shared" si="19"/>
        <v>308.25230436355184</v>
      </c>
      <c r="N509" s="6" t="s">
        <v>176</v>
      </c>
      <c r="O509" s="6"/>
      <c r="P509" s="6"/>
      <c r="Q509" s="6"/>
    </row>
    <row r="510" spans="1:17" ht="12.75">
      <c r="A510" s="15">
        <v>14</v>
      </c>
      <c r="B510" s="6" t="s">
        <v>31</v>
      </c>
      <c r="C510" s="6"/>
      <c r="D510" s="6">
        <v>1997</v>
      </c>
      <c r="E510" s="6">
        <v>3</v>
      </c>
      <c r="F510" s="32"/>
      <c r="G510" s="9" t="s">
        <v>2</v>
      </c>
      <c r="H510" s="9" t="s">
        <v>32</v>
      </c>
      <c r="I510" s="7" t="s">
        <v>15</v>
      </c>
      <c r="J510" s="10" t="s">
        <v>556</v>
      </c>
      <c r="K510" s="15">
        <v>3</v>
      </c>
      <c r="L510" s="7">
        <v>168.42</v>
      </c>
      <c r="M510" s="18">
        <f t="shared" si="19"/>
        <v>301.87261865671525</v>
      </c>
      <c r="N510" s="6" t="s">
        <v>33</v>
      </c>
      <c r="O510" s="6"/>
      <c r="P510" s="6"/>
      <c r="Q510" s="6"/>
    </row>
    <row r="511" spans="9:13" ht="12.75">
      <c r="I511" s="5"/>
      <c r="K511" s="25"/>
      <c r="L511" s="5"/>
      <c r="M511" s="2"/>
    </row>
    <row r="512" spans="5:13" ht="12.75">
      <c r="E512" s="4" t="s">
        <v>201</v>
      </c>
      <c r="G512" s="5"/>
      <c r="I512" s="5"/>
      <c r="K512" s="25"/>
      <c r="L512" s="5"/>
      <c r="M512" s="2"/>
    </row>
    <row r="513" spans="1:14" ht="12.75">
      <c r="A513" s="25">
        <v>1</v>
      </c>
      <c r="B513" t="s">
        <v>81</v>
      </c>
      <c r="D513">
        <v>1995</v>
      </c>
      <c r="E513" t="s">
        <v>1</v>
      </c>
      <c r="G513" s="3" t="s">
        <v>2</v>
      </c>
      <c r="H513" s="3" t="s">
        <v>82</v>
      </c>
      <c r="I513" s="5" t="s">
        <v>46</v>
      </c>
      <c r="J513" t="s">
        <v>557</v>
      </c>
      <c r="K513" s="25">
        <v>1</v>
      </c>
      <c r="L513" s="5">
        <v>135.86</v>
      </c>
      <c r="M513" s="28">
        <f>SUM(1000*(111.51/L513)^3)</f>
        <v>552.9254966207019</v>
      </c>
      <c r="N513" t="s">
        <v>83</v>
      </c>
    </row>
    <row r="514" spans="1:14" ht="12.75">
      <c r="A514" s="25">
        <v>2</v>
      </c>
      <c r="B514" t="s">
        <v>43</v>
      </c>
      <c r="D514">
        <v>1994</v>
      </c>
      <c r="E514">
        <v>1</v>
      </c>
      <c r="G514" s="3" t="s">
        <v>40</v>
      </c>
      <c r="H514" s="3"/>
      <c r="I514" s="5" t="s">
        <v>46</v>
      </c>
      <c r="J514" t="s">
        <v>558</v>
      </c>
      <c r="K514" s="25">
        <v>2</v>
      </c>
      <c r="L514" s="5">
        <v>150.14</v>
      </c>
      <c r="M514" s="28">
        <f>SUM(1000*(111.51/L514)^3)</f>
        <v>409.6870278441797</v>
      </c>
      <c r="N514" t="s">
        <v>42</v>
      </c>
    </row>
    <row r="515" spans="1:14" ht="12.75">
      <c r="A515" s="25">
        <v>3</v>
      </c>
      <c r="B515" t="s">
        <v>47</v>
      </c>
      <c r="D515">
        <v>1994</v>
      </c>
      <c r="E515">
        <v>1</v>
      </c>
      <c r="G515" s="3" t="s">
        <v>40</v>
      </c>
      <c r="H515" s="3"/>
      <c r="I515" s="5" t="s">
        <v>46</v>
      </c>
      <c r="J515" t="s">
        <v>559</v>
      </c>
      <c r="K515" s="25">
        <v>2</v>
      </c>
      <c r="L515" s="5">
        <v>158.95</v>
      </c>
      <c r="M515" s="28">
        <f>SUM(1000*(111.51/L515)^3)</f>
        <v>345.2707997135752</v>
      </c>
      <c r="N515" t="s">
        <v>42</v>
      </c>
    </row>
    <row r="516" spans="1:14" ht="12.75">
      <c r="A516" s="25">
        <v>4</v>
      </c>
      <c r="B516" t="s">
        <v>560</v>
      </c>
      <c r="D516">
        <v>1995</v>
      </c>
      <c r="E516">
        <v>2</v>
      </c>
      <c r="G516" s="3" t="s">
        <v>2</v>
      </c>
      <c r="H516" s="3" t="s">
        <v>3</v>
      </c>
      <c r="I516" s="5" t="s">
        <v>46</v>
      </c>
      <c r="J516" t="s">
        <v>561</v>
      </c>
      <c r="K516" s="25">
        <v>3</v>
      </c>
      <c r="L516" s="5">
        <v>179.09</v>
      </c>
      <c r="M516" s="28">
        <f>SUM(1000*(111.51/L516)^3)</f>
        <v>241.39453740058505</v>
      </c>
      <c r="N516" t="s">
        <v>562</v>
      </c>
    </row>
    <row r="517" spans="9:13" ht="12.75">
      <c r="I517" s="5"/>
      <c r="K517" s="25"/>
      <c r="L517" s="5"/>
      <c r="M517" s="2"/>
    </row>
    <row r="518" spans="5:13" ht="12.75">
      <c r="E518" s="4" t="s">
        <v>563</v>
      </c>
      <c r="G518" s="5"/>
      <c r="I518" s="5"/>
      <c r="K518" s="25"/>
      <c r="L518" s="5"/>
      <c r="M518" s="2"/>
    </row>
    <row r="519" spans="1:14" ht="12.75">
      <c r="A519" s="25">
        <v>1</v>
      </c>
      <c r="B519" t="s">
        <v>13</v>
      </c>
      <c r="D519">
        <v>1995</v>
      </c>
      <c r="E519">
        <v>1</v>
      </c>
      <c r="G519" s="3" t="s">
        <v>2</v>
      </c>
      <c r="H519" s="3" t="s">
        <v>608</v>
      </c>
      <c r="I519" s="5" t="s">
        <v>16</v>
      </c>
      <c r="J519" t="s">
        <v>643</v>
      </c>
      <c r="K519" s="25">
        <v>1</v>
      </c>
      <c r="L519" s="5">
        <v>1081.24</v>
      </c>
      <c r="M519" s="28">
        <v>513</v>
      </c>
      <c r="N519" t="s">
        <v>4</v>
      </c>
    </row>
    <row r="520" spans="1:14" ht="12.75">
      <c r="A520" s="25">
        <v>2</v>
      </c>
      <c r="B520" t="s">
        <v>77</v>
      </c>
      <c r="D520">
        <v>1994</v>
      </c>
      <c r="E520">
        <v>1</v>
      </c>
      <c r="G520" s="3" t="s">
        <v>56</v>
      </c>
      <c r="H520" s="3"/>
      <c r="I520" s="5" t="s">
        <v>16</v>
      </c>
      <c r="J520" t="s">
        <v>644</v>
      </c>
      <c r="K520" s="25">
        <v>1</v>
      </c>
      <c r="L520" s="5">
        <v>1111.79</v>
      </c>
      <c r="M520" s="28">
        <v>493</v>
      </c>
      <c r="N520" t="s">
        <v>78</v>
      </c>
    </row>
    <row r="521" spans="1:14" ht="12.75">
      <c r="A521" s="25">
        <v>3</v>
      </c>
      <c r="B521" t="s">
        <v>132</v>
      </c>
      <c r="D521">
        <v>1995</v>
      </c>
      <c r="E521">
        <v>1</v>
      </c>
      <c r="G521" s="3" t="s">
        <v>120</v>
      </c>
      <c r="H521" s="3"/>
      <c r="I521" s="5" t="s">
        <v>16</v>
      </c>
      <c r="J521" t="s">
        <v>564</v>
      </c>
      <c r="K521" s="25">
        <v>1</v>
      </c>
      <c r="L521" s="5">
        <v>1123.57</v>
      </c>
      <c r="M521" s="28">
        <f>SUM(1000*(874.56/L521)^3)</f>
        <v>471.59416804026944</v>
      </c>
      <c r="N521" t="s">
        <v>123</v>
      </c>
    </row>
    <row r="522" spans="1:14" ht="12.75">
      <c r="A522" s="25">
        <v>4</v>
      </c>
      <c r="B522" t="s">
        <v>90</v>
      </c>
      <c r="D522">
        <v>1995</v>
      </c>
      <c r="E522">
        <v>2</v>
      </c>
      <c r="G522" s="3" t="s">
        <v>2</v>
      </c>
      <c r="H522" s="3" t="s">
        <v>92</v>
      </c>
      <c r="I522" s="5" t="s">
        <v>16</v>
      </c>
      <c r="J522" t="s">
        <v>565</v>
      </c>
      <c r="K522" s="25">
        <v>2</v>
      </c>
      <c r="L522" s="5">
        <v>1197.61</v>
      </c>
      <c r="M522" s="28">
        <f>SUM(1000*(874.56/L522)^3)</f>
        <v>389.4238884567372</v>
      </c>
      <c r="N522" t="s">
        <v>85</v>
      </c>
    </row>
    <row r="523" spans="1:14" ht="12.75">
      <c r="A523" s="15">
        <v>5</v>
      </c>
      <c r="B523" t="s">
        <v>94</v>
      </c>
      <c r="D523">
        <v>1995</v>
      </c>
      <c r="E523">
        <v>2</v>
      </c>
      <c r="G523" s="3" t="s">
        <v>2</v>
      </c>
      <c r="H523" s="3" t="s">
        <v>92</v>
      </c>
      <c r="I523" s="5" t="s">
        <v>16</v>
      </c>
      <c r="J523" t="s">
        <v>566</v>
      </c>
      <c r="K523" s="25">
        <v>2</v>
      </c>
      <c r="L523" s="5">
        <v>1209.18</v>
      </c>
      <c r="M523" s="28">
        <f>SUM(1000*(874.56/L523)^3)</f>
        <v>378.3519391767369</v>
      </c>
      <c r="N523" t="s">
        <v>85</v>
      </c>
    </row>
    <row r="524" spans="1:14" ht="12.75">
      <c r="A524" s="25">
        <v>6</v>
      </c>
      <c r="B524" t="s">
        <v>59</v>
      </c>
      <c r="D524">
        <v>1995</v>
      </c>
      <c r="E524">
        <v>2</v>
      </c>
      <c r="G524" s="3" t="s">
        <v>344</v>
      </c>
      <c r="H524" s="3" t="s">
        <v>57</v>
      </c>
      <c r="I524" s="5" t="s">
        <v>16</v>
      </c>
      <c r="J524" t="s">
        <v>567</v>
      </c>
      <c r="K524" s="25">
        <v>3</v>
      </c>
      <c r="L524" s="5">
        <v>1310.41</v>
      </c>
      <c r="M524" s="28">
        <f>SUM(1000*(874.56/L524)^3)</f>
        <v>297.2673654504651</v>
      </c>
      <c r="N524" t="s">
        <v>58</v>
      </c>
    </row>
    <row r="525" spans="9:13" ht="12.75">
      <c r="I525" s="5"/>
      <c r="K525" s="25"/>
      <c r="L525" s="5"/>
      <c r="M525" s="2"/>
    </row>
    <row r="526" spans="4:13" ht="12.75">
      <c r="D526" s="4" t="s">
        <v>568</v>
      </c>
      <c r="G526" s="5"/>
      <c r="K526" s="25"/>
      <c r="L526" s="5"/>
      <c r="M526" s="2"/>
    </row>
    <row r="527" spans="1:13" ht="12.75">
      <c r="A527" s="25">
        <v>1</v>
      </c>
      <c r="B527" s="1" t="s">
        <v>612</v>
      </c>
      <c r="G527" t="s">
        <v>645</v>
      </c>
      <c r="I527" s="5"/>
      <c r="K527" s="25"/>
      <c r="L527" s="30">
        <v>278.08</v>
      </c>
      <c r="M527" s="28">
        <v>1036</v>
      </c>
    </row>
    <row r="528" spans="2:13" ht="12.75">
      <c r="B528" t="s">
        <v>122</v>
      </c>
      <c r="D528">
        <v>96</v>
      </c>
      <c r="E528" t="s">
        <v>1</v>
      </c>
      <c r="G528" t="s">
        <v>646</v>
      </c>
      <c r="H528">
        <v>1</v>
      </c>
      <c r="I528" s="5"/>
      <c r="K528" s="25"/>
      <c r="L528" s="30"/>
      <c r="M528" s="28"/>
    </row>
    <row r="529" spans="2:13" ht="12.75">
      <c r="B529" t="s">
        <v>27</v>
      </c>
      <c r="D529">
        <v>97</v>
      </c>
      <c r="E529" t="s">
        <v>1</v>
      </c>
      <c r="I529" s="5"/>
      <c r="K529" s="25"/>
      <c r="L529" s="30"/>
      <c r="M529" s="28"/>
    </row>
    <row r="530" spans="2:13" ht="12.75">
      <c r="B530" t="s">
        <v>23</v>
      </c>
      <c r="D530">
        <v>96</v>
      </c>
      <c r="E530" t="s">
        <v>1</v>
      </c>
      <c r="I530" s="5"/>
      <c r="K530" s="25"/>
      <c r="L530" s="30"/>
      <c r="M530" s="28"/>
    </row>
    <row r="531" spans="2:13" ht="12.75">
      <c r="B531" t="s">
        <v>70</v>
      </c>
      <c r="D531">
        <v>96</v>
      </c>
      <c r="E531" t="s">
        <v>1</v>
      </c>
      <c r="I531" s="5"/>
      <c r="K531" s="25"/>
      <c r="L531" s="30"/>
      <c r="M531" s="28"/>
    </row>
    <row r="532" spans="1:13" ht="12.75">
      <c r="A532" s="25">
        <v>2</v>
      </c>
      <c r="B532" s="1" t="s">
        <v>319</v>
      </c>
      <c r="G532" t="s">
        <v>569</v>
      </c>
      <c r="I532" s="5"/>
      <c r="K532" s="25"/>
      <c r="L532" s="30">
        <v>313.16</v>
      </c>
      <c r="M532" s="28">
        <v>816</v>
      </c>
    </row>
    <row r="533" spans="2:13" ht="12.75">
      <c r="B533" t="s">
        <v>177</v>
      </c>
      <c r="D533">
        <v>96</v>
      </c>
      <c r="E533">
        <v>1</v>
      </c>
      <c r="G533" t="s">
        <v>570</v>
      </c>
      <c r="H533">
        <v>2</v>
      </c>
      <c r="I533" s="5"/>
      <c r="K533" s="25"/>
      <c r="L533" s="30"/>
      <c r="M533" s="28"/>
    </row>
    <row r="534" spans="2:13" ht="12.75">
      <c r="B534" t="s">
        <v>180</v>
      </c>
      <c r="D534">
        <v>96</v>
      </c>
      <c r="E534">
        <v>2</v>
      </c>
      <c r="I534" s="5"/>
      <c r="K534" s="25"/>
      <c r="L534" s="30"/>
      <c r="M534" s="28"/>
    </row>
    <row r="535" spans="2:13" ht="12.75">
      <c r="B535" t="s">
        <v>179</v>
      </c>
      <c r="D535">
        <v>96</v>
      </c>
      <c r="E535">
        <v>2</v>
      </c>
      <c r="I535" s="5"/>
      <c r="K535" s="25"/>
      <c r="L535" s="30"/>
      <c r="M535" s="28"/>
    </row>
    <row r="536" spans="2:13" ht="12.75">
      <c r="B536" t="s">
        <v>175</v>
      </c>
      <c r="D536">
        <v>96</v>
      </c>
      <c r="E536">
        <v>1</v>
      </c>
      <c r="I536" s="5"/>
      <c r="K536" s="25"/>
      <c r="L536" s="30"/>
      <c r="M536" s="28"/>
    </row>
    <row r="537" spans="1:13" ht="12.75">
      <c r="A537" s="25">
        <v>3</v>
      </c>
      <c r="B537" s="1" t="s">
        <v>120</v>
      </c>
      <c r="G537" t="s">
        <v>571</v>
      </c>
      <c r="I537" s="5"/>
      <c r="K537" s="25"/>
      <c r="L537" s="30">
        <v>316.46</v>
      </c>
      <c r="M537" s="28">
        <v>790</v>
      </c>
    </row>
    <row r="538" spans="2:13" ht="12.75">
      <c r="B538" t="s">
        <v>125</v>
      </c>
      <c r="D538">
        <v>96</v>
      </c>
      <c r="G538" t="s">
        <v>572</v>
      </c>
      <c r="H538">
        <v>2</v>
      </c>
      <c r="I538" s="5"/>
      <c r="K538" s="25"/>
      <c r="L538" s="30"/>
      <c r="M538" s="28"/>
    </row>
    <row r="539" spans="2:13" ht="12.75">
      <c r="B539" t="s">
        <v>124</v>
      </c>
      <c r="D539">
        <v>97</v>
      </c>
      <c r="I539" s="5"/>
      <c r="K539" s="25"/>
      <c r="L539" s="30"/>
      <c r="M539" s="28"/>
    </row>
    <row r="540" spans="2:13" ht="12.75">
      <c r="B540" t="s">
        <v>620</v>
      </c>
      <c r="D540">
        <v>97</v>
      </c>
      <c r="I540" s="5"/>
      <c r="K540" s="25"/>
      <c r="L540" s="30"/>
      <c r="M540" s="28"/>
    </row>
    <row r="541" spans="2:13" ht="12.75">
      <c r="B541" t="s">
        <v>119</v>
      </c>
      <c r="D541">
        <v>96</v>
      </c>
      <c r="I541" s="5"/>
      <c r="K541" s="25"/>
      <c r="L541" s="30"/>
      <c r="M541" s="28"/>
    </row>
    <row r="542" spans="1:13" ht="12.75">
      <c r="A542" s="25">
        <v>4</v>
      </c>
      <c r="B542" s="1" t="s">
        <v>106</v>
      </c>
      <c r="G542" t="s">
        <v>573</v>
      </c>
      <c r="I542" s="5"/>
      <c r="K542" s="25"/>
      <c r="L542" s="30">
        <v>321.33</v>
      </c>
      <c r="M542" s="28">
        <v>754</v>
      </c>
    </row>
    <row r="543" spans="2:13" ht="12.75">
      <c r="B543" t="s">
        <v>109</v>
      </c>
      <c r="D543">
        <v>96</v>
      </c>
      <c r="G543" t="s">
        <v>534</v>
      </c>
      <c r="H543">
        <v>2</v>
      </c>
      <c r="I543" s="5"/>
      <c r="K543" s="25"/>
      <c r="L543" s="30"/>
      <c r="M543" s="28"/>
    </row>
    <row r="544" spans="1:13" ht="12.75">
      <c r="A544" s="25">
        <v>5</v>
      </c>
      <c r="B544" s="1" t="s">
        <v>56</v>
      </c>
      <c r="G544" t="s">
        <v>574</v>
      </c>
      <c r="I544" s="5"/>
      <c r="K544" s="25"/>
      <c r="L544" s="30">
        <v>322.41</v>
      </c>
      <c r="M544" s="28">
        <v>748</v>
      </c>
    </row>
    <row r="545" spans="2:13" ht="12.75">
      <c r="B545" t="s">
        <v>80</v>
      </c>
      <c r="D545">
        <v>97</v>
      </c>
      <c r="G545" t="s">
        <v>575</v>
      </c>
      <c r="H545">
        <v>2</v>
      </c>
      <c r="I545" s="5"/>
      <c r="K545" s="25"/>
      <c r="L545" s="30"/>
      <c r="M545" s="28"/>
    </row>
    <row r="546" spans="1:13" ht="12.75">
      <c r="A546" s="25">
        <v>6</v>
      </c>
      <c r="B546" s="1" t="s">
        <v>311</v>
      </c>
      <c r="G546" t="s">
        <v>576</v>
      </c>
      <c r="I546" s="5"/>
      <c r="K546" s="25"/>
      <c r="L546" s="30">
        <v>330.43</v>
      </c>
      <c r="M546" s="28">
        <v>694</v>
      </c>
    </row>
    <row r="547" spans="2:13" ht="12.75">
      <c r="B547" t="s">
        <v>181</v>
      </c>
      <c r="D547">
        <v>96</v>
      </c>
      <c r="G547" t="s">
        <v>66</v>
      </c>
      <c r="H547">
        <v>2</v>
      </c>
      <c r="I547" s="5"/>
      <c r="K547" s="25"/>
      <c r="L547" s="30"/>
      <c r="M547" s="28"/>
    </row>
    <row r="548" spans="1:13" ht="12.75">
      <c r="A548" s="25">
        <v>7</v>
      </c>
      <c r="B548" s="1" t="s">
        <v>40</v>
      </c>
      <c r="G548" t="s">
        <v>577</v>
      </c>
      <c r="I548" s="5"/>
      <c r="K548" s="25"/>
      <c r="L548" s="30">
        <v>336.58</v>
      </c>
      <c r="M548" s="28">
        <v>656</v>
      </c>
    </row>
    <row r="549" spans="2:13" ht="12.75">
      <c r="B549" t="s">
        <v>51</v>
      </c>
      <c r="D549">
        <v>96</v>
      </c>
      <c r="G549" t="s">
        <v>578</v>
      </c>
      <c r="H549">
        <v>2</v>
      </c>
      <c r="I549" s="5"/>
      <c r="K549" s="25"/>
      <c r="L549" s="30"/>
      <c r="M549" s="28"/>
    </row>
    <row r="550" spans="1:13" ht="12.75">
      <c r="A550" s="25">
        <v>8</v>
      </c>
      <c r="B550" s="1" t="s">
        <v>134</v>
      </c>
      <c r="G550" t="s">
        <v>579</v>
      </c>
      <c r="I550" s="5"/>
      <c r="K550" s="25"/>
      <c r="L550" s="30">
        <v>351.61</v>
      </c>
      <c r="M550" s="28">
        <v>576</v>
      </c>
    </row>
    <row r="551" spans="2:13" ht="12.75">
      <c r="B551" t="s">
        <v>136</v>
      </c>
      <c r="D551">
        <v>96</v>
      </c>
      <c r="E551">
        <v>2</v>
      </c>
      <c r="G551" t="s">
        <v>580</v>
      </c>
      <c r="H551">
        <v>2</v>
      </c>
      <c r="I551" s="5"/>
      <c r="K551" s="25"/>
      <c r="L551" s="5"/>
      <c r="M551" s="2"/>
    </row>
    <row r="552" spans="9:13" ht="12.75">
      <c r="I552" s="5"/>
      <c r="K552" s="25"/>
      <c r="L552" s="5"/>
      <c r="M552" s="2"/>
    </row>
    <row r="553" spans="9:13" ht="12.75">
      <c r="I553" s="5"/>
      <c r="K553" s="25"/>
      <c r="L553" s="5"/>
      <c r="M553" s="2"/>
    </row>
    <row r="554" spans="4:13" ht="12.75">
      <c r="D554" s="4" t="s">
        <v>581</v>
      </c>
      <c r="G554" s="5"/>
      <c r="K554" s="25"/>
      <c r="L554" s="5"/>
      <c r="M554" s="2"/>
    </row>
    <row r="556" spans="1:13" ht="12.75">
      <c r="A556" s="25">
        <v>1</v>
      </c>
      <c r="B556" s="1" t="s">
        <v>319</v>
      </c>
      <c r="G556" t="s">
        <v>582</v>
      </c>
      <c r="I556" s="5"/>
      <c r="K556" s="25"/>
      <c r="L556" s="30">
        <v>261.84</v>
      </c>
      <c r="M556" s="28">
        <v>992</v>
      </c>
    </row>
    <row r="557" spans="2:13" ht="12.75">
      <c r="B557" t="s">
        <v>84</v>
      </c>
      <c r="D557">
        <v>94</v>
      </c>
      <c r="E557" t="s">
        <v>1</v>
      </c>
      <c r="G557" t="s">
        <v>583</v>
      </c>
      <c r="H557">
        <v>2</v>
      </c>
      <c r="I557" s="5"/>
      <c r="K557" s="25"/>
      <c r="L557" s="30"/>
      <c r="M557" s="28"/>
    </row>
    <row r="558" spans="2:13" ht="12.75">
      <c r="B558" t="s">
        <v>88</v>
      </c>
      <c r="D558">
        <v>94</v>
      </c>
      <c r="E558">
        <v>1</v>
      </c>
      <c r="I558" s="5"/>
      <c r="K558" s="25"/>
      <c r="L558" s="30"/>
      <c r="M558" s="28"/>
    </row>
    <row r="559" spans="2:13" ht="12.75">
      <c r="B559" t="s">
        <v>81</v>
      </c>
      <c r="D559">
        <v>95</v>
      </c>
      <c r="E559" t="s">
        <v>1</v>
      </c>
      <c r="I559" s="5"/>
      <c r="K559" s="25"/>
      <c r="L559" s="30"/>
      <c r="M559" s="28"/>
    </row>
    <row r="560" spans="2:13" ht="12.75">
      <c r="B560" t="s">
        <v>86</v>
      </c>
      <c r="D560">
        <v>95</v>
      </c>
      <c r="E560">
        <v>1</v>
      </c>
      <c r="I560" s="5"/>
      <c r="K560" s="25"/>
      <c r="L560" s="30"/>
      <c r="M560" s="28"/>
    </row>
    <row r="561" spans="1:13" ht="12.75">
      <c r="A561" s="25">
        <v>2</v>
      </c>
      <c r="B561" s="1" t="s">
        <v>612</v>
      </c>
      <c r="G561" t="s">
        <v>618</v>
      </c>
      <c r="I561" s="5"/>
      <c r="K561" s="25"/>
      <c r="L561" s="30">
        <v>252.89</v>
      </c>
      <c r="M561" s="28">
        <v>980</v>
      </c>
    </row>
    <row r="562" spans="2:13" ht="12.75">
      <c r="B562" t="s">
        <v>647</v>
      </c>
      <c r="D562">
        <v>95</v>
      </c>
      <c r="E562">
        <v>1</v>
      </c>
      <c r="G562" s="37" t="s">
        <v>648</v>
      </c>
      <c r="H562">
        <v>2</v>
      </c>
      <c r="I562" s="5"/>
      <c r="K562" s="25"/>
      <c r="L562" s="30"/>
      <c r="M562" s="28"/>
    </row>
    <row r="563" spans="2:13" ht="12.75">
      <c r="B563" t="s">
        <v>0</v>
      </c>
      <c r="D563">
        <v>94</v>
      </c>
      <c r="E563" t="s">
        <v>1</v>
      </c>
      <c r="I563" s="5"/>
      <c r="K563" s="25"/>
      <c r="L563" s="30"/>
      <c r="M563" s="28"/>
    </row>
    <row r="564" spans="2:13" ht="12.75">
      <c r="B564" t="s">
        <v>8</v>
      </c>
      <c r="D564">
        <v>94</v>
      </c>
      <c r="E564" t="s">
        <v>1</v>
      </c>
      <c r="I564" s="5"/>
      <c r="K564" s="25"/>
      <c r="L564" s="30"/>
      <c r="M564" s="28"/>
    </row>
    <row r="565" spans="2:13" ht="12.75">
      <c r="B565" t="s">
        <v>116</v>
      </c>
      <c r="D565">
        <v>94</v>
      </c>
      <c r="E565">
        <v>1</v>
      </c>
      <c r="I565" s="5"/>
      <c r="K565" s="25"/>
      <c r="L565" s="30"/>
      <c r="M565" s="28"/>
    </row>
    <row r="566" spans="1:13" ht="12.75">
      <c r="A566" s="25">
        <v>3</v>
      </c>
      <c r="B566" s="1" t="s">
        <v>40</v>
      </c>
      <c r="F566" s="36">
        <v>4</v>
      </c>
      <c r="G566" t="s">
        <v>584</v>
      </c>
      <c r="I566" s="5"/>
      <c r="K566" s="25"/>
      <c r="L566" s="30">
        <v>265.19</v>
      </c>
      <c r="M566" s="28">
        <v>956</v>
      </c>
    </row>
    <row r="567" spans="2:13" ht="12.75">
      <c r="B567" t="s">
        <v>45</v>
      </c>
      <c r="D567">
        <v>94</v>
      </c>
      <c r="G567" t="s">
        <v>585</v>
      </c>
      <c r="H567">
        <v>1</v>
      </c>
      <c r="I567" s="5"/>
      <c r="K567" s="25"/>
      <c r="L567" s="30"/>
      <c r="M567" s="28"/>
    </row>
    <row r="568" spans="2:13" ht="12.75">
      <c r="B568" t="s">
        <v>47</v>
      </c>
      <c r="D568">
        <v>94</v>
      </c>
      <c r="I568" s="5"/>
      <c r="K568" s="25"/>
      <c r="L568" s="30"/>
      <c r="M568" s="28"/>
    </row>
    <row r="569" spans="2:13" ht="12.75">
      <c r="B569" t="s">
        <v>43</v>
      </c>
      <c r="D569">
        <v>94</v>
      </c>
      <c r="I569" s="5"/>
      <c r="K569" s="25"/>
      <c r="L569" s="30"/>
      <c r="M569" s="28"/>
    </row>
    <row r="570" spans="2:13" ht="12.75">
      <c r="B570" t="s">
        <v>39</v>
      </c>
      <c r="D570">
        <v>94</v>
      </c>
      <c r="I570" s="5"/>
      <c r="K570" s="25"/>
      <c r="L570" s="30"/>
      <c r="M570" s="28"/>
    </row>
    <row r="571" spans="1:13" ht="12.75">
      <c r="A571" s="25">
        <v>4</v>
      </c>
      <c r="B571" s="1" t="s">
        <v>120</v>
      </c>
      <c r="G571" t="s">
        <v>586</v>
      </c>
      <c r="I571" s="5"/>
      <c r="K571" s="25"/>
      <c r="L571" s="30">
        <v>283.14</v>
      </c>
      <c r="M571" s="28">
        <v>784</v>
      </c>
    </row>
    <row r="572" spans="2:13" ht="12.75">
      <c r="B572" t="s">
        <v>130</v>
      </c>
      <c r="D572">
        <v>95</v>
      </c>
      <c r="G572" t="s">
        <v>587</v>
      </c>
      <c r="H572">
        <v>2</v>
      </c>
      <c r="I572" s="5"/>
      <c r="K572" s="25"/>
      <c r="L572" s="30"/>
      <c r="M572" s="28"/>
    </row>
    <row r="573" spans="1:13" ht="12.75">
      <c r="A573" s="25">
        <v>5</v>
      </c>
      <c r="B573" s="1" t="s">
        <v>56</v>
      </c>
      <c r="G573" t="s">
        <v>588</v>
      </c>
      <c r="I573" s="5"/>
      <c r="K573" s="25"/>
      <c r="L573" s="30">
        <v>287.2</v>
      </c>
      <c r="M573" s="28">
        <v>752</v>
      </c>
    </row>
    <row r="574" spans="2:13" ht="12.75">
      <c r="B574" t="s">
        <v>64</v>
      </c>
      <c r="D574">
        <v>94</v>
      </c>
      <c r="G574" t="s">
        <v>589</v>
      </c>
      <c r="H574">
        <v>3</v>
      </c>
      <c r="I574" s="5"/>
      <c r="K574" s="25"/>
      <c r="L574" s="30"/>
      <c r="M574" s="28"/>
    </row>
    <row r="575" spans="1:13" ht="12.75">
      <c r="A575" s="25">
        <v>6</v>
      </c>
      <c r="B575" s="1" t="s">
        <v>106</v>
      </c>
      <c r="G575" t="s">
        <v>590</v>
      </c>
      <c r="I575" s="5"/>
      <c r="K575" s="25"/>
      <c r="L575" s="30">
        <v>290.1</v>
      </c>
      <c r="M575" s="28">
        <v>730</v>
      </c>
    </row>
    <row r="576" spans="2:13" ht="12.75">
      <c r="B576" t="s">
        <v>115</v>
      </c>
      <c r="D576">
        <v>97</v>
      </c>
      <c r="G576" t="s">
        <v>591</v>
      </c>
      <c r="H576">
        <v>3</v>
      </c>
      <c r="I576" s="5"/>
      <c r="K576" s="25"/>
      <c r="L576" s="30"/>
      <c r="M576" s="28"/>
    </row>
    <row r="577" spans="1:13" ht="12.75">
      <c r="A577" s="25">
        <v>7</v>
      </c>
      <c r="B577" s="1" t="s">
        <v>592</v>
      </c>
      <c r="G577" t="s">
        <v>593</v>
      </c>
      <c r="I577" s="5"/>
      <c r="K577" s="25"/>
      <c r="L577" s="30">
        <v>293.48</v>
      </c>
      <c r="M577" s="28">
        <v>704</v>
      </c>
    </row>
    <row r="578" spans="2:13" ht="12.75">
      <c r="B578" t="s">
        <v>161</v>
      </c>
      <c r="D578">
        <v>94</v>
      </c>
      <c r="G578" t="s">
        <v>594</v>
      </c>
      <c r="H578">
        <v>2</v>
      </c>
      <c r="I578" s="5"/>
      <c r="K578" s="25"/>
      <c r="L578" s="30"/>
      <c r="M578" s="28"/>
    </row>
    <row r="579" spans="1:13" ht="12.75">
      <c r="A579" s="25">
        <v>8</v>
      </c>
      <c r="B579" s="1" t="s">
        <v>311</v>
      </c>
      <c r="G579" t="s">
        <v>595</v>
      </c>
      <c r="I579" s="5"/>
      <c r="K579" s="25"/>
      <c r="L579" s="30">
        <v>294.69</v>
      </c>
      <c r="M579" s="28">
        <v>696</v>
      </c>
    </row>
    <row r="580" spans="2:13" ht="12.75">
      <c r="B580" t="s">
        <v>94</v>
      </c>
      <c r="D580">
        <v>95</v>
      </c>
      <c r="G580" t="s">
        <v>596</v>
      </c>
      <c r="H580">
        <v>3</v>
      </c>
      <c r="I580" s="5"/>
      <c r="K580" s="25"/>
      <c r="L580" s="30"/>
      <c r="M580" s="28"/>
    </row>
    <row r="581" spans="1:13" ht="12.75">
      <c r="A581" s="25">
        <v>9</v>
      </c>
      <c r="B581" s="1" t="s">
        <v>336</v>
      </c>
      <c r="G581" t="s">
        <v>597</v>
      </c>
      <c r="I581" s="5"/>
      <c r="K581" s="25"/>
      <c r="L581" s="30">
        <v>310.79</v>
      </c>
      <c r="M581" s="28">
        <v>594</v>
      </c>
    </row>
    <row r="582" spans="2:13" ht="12.75">
      <c r="B582" t="s">
        <v>163</v>
      </c>
      <c r="D582">
        <v>94</v>
      </c>
      <c r="G582" t="s">
        <v>501</v>
      </c>
      <c r="H582">
        <v>3</v>
      </c>
      <c r="I582" s="5"/>
      <c r="K582" s="25"/>
      <c r="L582" s="30"/>
      <c r="M582" s="28"/>
    </row>
    <row r="583" spans="1:13" ht="12.75">
      <c r="A583" s="25">
        <v>10</v>
      </c>
      <c r="B583" s="1" t="s">
        <v>339</v>
      </c>
      <c r="G583" t="s">
        <v>598</v>
      </c>
      <c r="I583" s="5"/>
      <c r="K583" s="25"/>
      <c r="L583" s="30">
        <v>315.26</v>
      </c>
      <c r="M583" s="28">
        <v>568</v>
      </c>
    </row>
    <row r="584" spans="2:13" ht="12.75">
      <c r="B584" t="s">
        <v>144</v>
      </c>
      <c r="D584">
        <v>95</v>
      </c>
      <c r="G584" t="s">
        <v>599</v>
      </c>
      <c r="H584">
        <v>3</v>
      </c>
      <c r="I584" s="5"/>
      <c r="K584" s="25"/>
      <c r="L584" s="5"/>
      <c r="M584" s="2"/>
    </row>
    <row r="585" spans="9:13" ht="12.75">
      <c r="I585" s="5"/>
      <c r="K585" s="25"/>
      <c r="L585" s="5"/>
      <c r="M585" s="2"/>
    </row>
    <row r="586" spans="9:13" ht="12.75">
      <c r="I586" s="5"/>
      <c r="K586" s="25"/>
      <c r="L586" s="5"/>
      <c r="M586" s="2"/>
    </row>
    <row r="587" spans="5:13" ht="14.25">
      <c r="E587" s="31" t="s">
        <v>600</v>
      </c>
      <c r="H587" s="5"/>
      <c r="I587" s="5"/>
      <c r="K587" s="25"/>
      <c r="L587" s="5"/>
      <c r="M587" s="2"/>
    </row>
    <row r="588" spans="9:13" ht="12.75">
      <c r="I588" s="5"/>
      <c r="K588" s="25"/>
      <c r="L588" s="5"/>
      <c r="M588" s="2"/>
    </row>
    <row r="589" spans="2:13" ht="12.75">
      <c r="B589">
        <v>1</v>
      </c>
      <c r="C589" s="1" t="s">
        <v>612</v>
      </c>
      <c r="H589">
        <v>20134</v>
      </c>
      <c r="I589" s="5"/>
      <c r="K589" s="25"/>
      <c r="L589" s="5"/>
      <c r="M589" s="2"/>
    </row>
    <row r="590" spans="2:13" ht="12.75">
      <c r="B590">
        <v>2</v>
      </c>
      <c r="C590" s="1" t="s">
        <v>319</v>
      </c>
      <c r="H590">
        <v>18576</v>
      </c>
      <c r="I590" s="5"/>
      <c r="K590" s="25"/>
      <c r="L590" s="5"/>
      <c r="M590" s="2"/>
    </row>
    <row r="591" spans="2:13" ht="12.75">
      <c r="B591">
        <v>3</v>
      </c>
      <c r="C591" s="1" t="s">
        <v>601</v>
      </c>
      <c r="H591">
        <v>15511</v>
      </c>
      <c r="I591" s="5"/>
      <c r="K591" s="25"/>
      <c r="L591" s="5"/>
      <c r="M591" s="2"/>
    </row>
    <row r="592" spans="2:13" ht="12.75">
      <c r="B592">
        <v>4</v>
      </c>
      <c r="C592" s="1" t="s">
        <v>120</v>
      </c>
      <c r="H592">
        <v>15392</v>
      </c>
      <c r="I592" s="5"/>
      <c r="K592" s="25"/>
      <c r="L592" s="5"/>
      <c r="M592" s="2"/>
    </row>
    <row r="593" spans="2:13" ht="12.75">
      <c r="B593">
        <v>5</v>
      </c>
      <c r="C593" s="1" t="s">
        <v>106</v>
      </c>
      <c r="H593">
        <v>14039</v>
      </c>
      <c r="I593" s="5"/>
      <c r="K593" s="25"/>
      <c r="L593" s="5"/>
      <c r="M593" s="2"/>
    </row>
    <row r="594" spans="2:13" ht="12.75">
      <c r="B594">
        <v>6</v>
      </c>
      <c r="C594" s="1" t="s">
        <v>56</v>
      </c>
      <c r="H594">
        <v>13894</v>
      </c>
      <c r="I594" s="5"/>
      <c r="K594" s="25"/>
      <c r="L594" s="5"/>
      <c r="M594" s="2"/>
    </row>
    <row r="595" spans="2:13" ht="12.75">
      <c r="B595">
        <v>7</v>
      </c>
      <c r="C595" s="1" t="s">
        <v>311</v>
      </c>
      <c r="H595">
        <v>13634</v>
      </c>
      <c r="I595" s="5"/>
      <c r="K595" s="25"/>
      <c r="L595" s="5"/>
      <c r="M595" s="2"/>
    </row>
    <row r="596" spans="2:13" ht="12.75">
      <c r="B596">
        <v>8</v>
      </c>
      <c r="C596" s="1" t="s">
        <v>134</v>
      </c>
      <c r="H596">
        <v>13187</v>
      </c>
      <c r="I596" s="5"/>
      <c r="K596" s="25"/>
      <c r="L596" s="5"/>
      <c r="M596" s="2"/>
    </row>
    <row r="597" spans="9:13" ht="12.75">
      <c r="I597" s="5"/>
      <c r="K597" s="25"/>
      <c r="L597" s="5"/>
      <c r="M597" s="2"/>
    </row>
    <row r="598" spans="9:13" ht="12.75">
      <c r="I598" s="5"/>
      <c r="K598" s="25"/>
      <c r="L598" s="5"/>
      <c r="M598" s="2"/>
    </row>
    <row r="599" spans="9:13" ht="12.75">
      <c r="I599" s="5"/>
      <c r="K599" s="25"/>
      <c r="L599" s="5"/>
      <c r="M599" s="2"/>
    </row>
    <row r="600" spans="9:13" ht="12.75">
      <c r="I600" s="5"/>
      <c r="K600" s="25"/>
      <c r="L600" s="5"/>
      <c r="M600" s="2"/>
    </row>
    <row r="601" spans="9:13" ht="12.75">
      <c r="I601" s="5"/>
      <c r="K601" s="25"/>
      <c r="L601" s="5"/>
      <c r="M601" s="2"/>
    </row>
    <row r="602" spans="9:13" ht="12.75">
      <c r="I602" s="5"/>
      <c r="K602" s="25"/>
      <c r="L602" s="5"/>
      <c r="M602" s="2"/>
    </row>
    <row r="603" spans="2:13" ht="12.75">
      <c r="B603" t="s">
        <v>602</v>
      </c>
      <c r="I603" s="5"/>
      <c r="K603" s="25"/>
      <c r="L603" s="5"/>
      <c r="M603" s="2"/>
    </row>
    <row r="604" spans="2:13" ht="12.75">
      <c r="B604" t="s">
        <v>603</v>
      </c>
      <c r="I604" s="5"/>
      <c r="K604" s="25"/>
      <c r="L604" s="5"/>
      <c r="M604" s="2" t="s">
        <v>604</v>
      </c>
    </row>
    <row r="605" spans="9:13" ht="12.75">
      <c r="I605" s="5"/>
      <c r="K605" s="25"/>
      <c r="L605" s="5"/>
      <c r="M605" s="2"/>
    </row>
    <row r="606" spans="2:13" ht="12.75">
      <c r="B606" t="s">
        <v>605</v>
      </c>
      <c r="I606" s="5"/>
      <c r="K606" s="25"/>
      <c r="L606" s="5"/>
      <c r="M606" s="2"/>
    </row>
    <row r="607" spans="2:13" ht="12.75">
      <c r="B607" t="s">
        <v>606</v>
      </c>
      <c r="I607" s="5"/>
      <c r="K607" s="25"/>
      <c r="L607" s="5"/>
      <c r="M607" s="2" t="s">
        <v>607</v>
      </c>
    </row>
    <row r="608" spans="9:13" ht="12.75">
      <c r="I608" s="5"/>
      <c r="K608" s="25"/>
      <c r="L608" s="5"/>
      <c r="M60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IV260"/>
    </sheetView>
  </sheetViews>
  <sheetFormatPr defaultColWidth="9.00390625" defaultRowHeight="12.75"/>
  <cols>
    <col min="6" max="6" width="9.125" style="5" customWidth="1"/>
  </cols>
  <sheetData/>
  <sheetProtection/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2010-04-06T15:56:41Z</cp:lastPrinted>
  <dcterms:created xsi:type="dcterms:W3CDTF">2010-02-27T12:40:35Z</dcterms:created>
  <dcterms:modified xsi:type="dcterms:W3CDTF">2010-04-06T16:00:18Z</dcterms:modified>
  <cp:category/>
  <cp:version/>
  <cp:contentType/>
  <cp:contentStatus/>
</cp:coreProperties>
</file>